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  <sheet name="семестровки" sheetId="5" state="hidden" r:id="rId5"/>
    <sheet name="семестровки ОМТ" sheetId="6" state="hidden" r:id="rId6"/>
    <sheet name="семестровки ЛВ" sheetId="7" state="hidden" r:id="rId7"/>
  </sheets>
  <definedNames>
    <definedName name="Excel_BuiltIn_Print_Area" localSheetId="3">'план магістр за ОПП'!$A$1:$AU$81</definedName>
    <definedName name="Excel_BuiltIn_Print_Area" localSheetId="4">'семестровки'!$A$1:$AU$66</definedName>
    <definedName name="Excel_BuiltIn_Print_Area" localSheetId="6">'семестровки ЛВ'!$C$1:$AW$66</definedName>
    <definedName name="Excel_BuiltIn_Print_Area" localSheetId="5">'семестровки ОМТ'!$A$1:$AU$66</definedName>
    <definedName name="Excel_BuiltIn_Print_Titles" localSheetId="3">'план магістр за ОПП'!$9:$9</definedName>
    <definedName name="Excel_BuiltIn_Print_Titles" localSheetId="4">'семестровки'!$9:$9</definedName>
    <definedName name="Excel_BuiltIn_Print_Titles" localSheetId="6">'семестровки ЛВ'!$9:$9</definedName>
    <definedName name="Excel_BuiltIn_Print_Titles" localSheetId="5">'семестровки ОМТ'!$9:$9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ОПП'!$A$1:$AU$82</definedName>
    <definedName name="_xlnm.Print_Area" localSheetId="4">'семестровки'!$A$1:$AU$104</definedName>
    <definedName name="_xlnm.Print_Area" localSheetId="6">'семестровки ЛВ'!$C$1:$AW$97</definedName>
    <definedName name="_xlnm.Print_Area" localSheetId="5">'семестровки ОМТ'!$A$1:$AU$94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<sst xmlns="http://schemas.openxmlformats.org/spreadsheetml/2006/main" count="1071" uniqueCount="367">
  <si>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</si>
  <si>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</si>
  <si>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</si>
  <si>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</si>
  <si>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</si>
  <si>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</si>
  <si>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</si>
  <si>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</si>
  <si>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</si>
  <si>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</si>
  <si>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</si>
  <si>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</si>
  <si>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</si>
  <si>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</si>
  <si>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</si>
  <si>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</si>
  <si>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</si>
  <si>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</si>
  <si>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</si>
  <si>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</si>
  <si>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</si>
  <si>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</si>
  <si>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</si>
  <si>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</si>
  <si>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</si>
  <si>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</si>
  <si>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</si>
  <si>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</si>
  <si>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</si>
  <si>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</si>
  <si>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</si>
  <si>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</si>
  <si>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</si>
  <si>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</si>
  <si>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</si>
  <si>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</si>
  <si>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</si>
  <si>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</si>
  <si>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</si>
  <si>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</si>
  <si>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</si>
  <si>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</si>
  <si>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</si>
  <si>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</si>
  <si>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</si>
  <si>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</si>
  <si>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</si>
  <si>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</si>
  <si>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</si>
  <si>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</si>
  <si>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</si>
  <si>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</si>
  <si>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</si>
  <si>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</si>
  <si>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</si>
  <si>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</si>
  <si>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</si>
  <si>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</si>
  <si>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</si>
  <si>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</si>
  <si>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</si>
  <si>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</si>
  <si>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</si>
  <si>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</si>
  <si>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</si>
  <si>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</si>
  <si>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</si>
  <si>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</si>
  <si>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</si>
  <si>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</si>
  <si>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</si>
  <si>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</si>
  <si>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</si>
  <si>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</si>
  <si>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</si>
  <si>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</si>
  <si>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</si>
  <si>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</si>
  <si>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</si>
  <si>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</si>
  <si>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</si>
  <si>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</si>
  <si>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</si>
  <si>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</si>
  <si>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</si>
  <si>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</si>
  <si>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</si>
  <si>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</si>
  <si>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</si>
  <si>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</si>
  <si>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</si>
  <si>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</si>
  <si>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</si>
  <si>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</si>
  <si>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</si>
  <si>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</si>
  <si>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</si>
  <si>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</si>
  <si>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</si>
  <si>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</si>
  <si>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</si>
  <si>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</si>
  <si>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</si>
  <si>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</si>
  <si>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</si>
  <si>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</si>
  <si>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</si>
  <si>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</si>
  <si>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</si>
  <si>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</si>
  <si>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</si>
  <si>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</si>
  <si>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</si>
  <si>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</si>
  <si>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</si>
  <si>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</si>
  <si>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</si>
  <si>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</si>
  <si>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</si>
  <si>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</si>
  <si>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</si>
  <si>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</si>
  <si>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</si>
  <si>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</si>
  <si>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</si>
  <si>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</si>
  <si>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</si>
  <si>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</si>
  <si>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</si>
  <si>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</si>
  <si>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</si>
  <si>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</si>
  <si>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</si>
  <si>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</si>
  <si>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</si>
  <si>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</si>
  <si>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</si>
  <si>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</si>
  <si>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</si>
  <si>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</si>
  <si>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</si>
  <si>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</si>
  <si>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</si>
  <si>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</si>
  <si>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</si>
  <si>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</si>
  <si>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</si>
  <si>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</si>
  <si>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</si>
  <si>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</si>
  <si>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</si>
  <si>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</si>
  <si>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</si>
  <si>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</si>
  <si>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</si>
  <si>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</si>
  <si>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</si>
  <si>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</si>
  <si>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</si>
  <si>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</si>
  <si>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</si>
  <si>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</si>
  <si>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</si>
  <si>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</si>
  <si>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</si>
  <si>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</si>
  <si>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</si>
  <si>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</si>
  <si>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</si>
  <si>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</si>
  <si>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</si>
  <si>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</si>
  <si>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</si>
  <si>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</si>
  <si>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</si>
  <si>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</si>
  <si>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</si>
  <si>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</si>
  <si>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</si>
  <si>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</si>
  <si>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</si>
  <si>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</si>
  <si>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</si>
  <si>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</si>
  <si>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</si>
  <si>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</si>
  <si>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</si>
  <si>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</si>
  <si>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</si>
  <si>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</si>
  <si>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</si>
  <si>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</si>
  <si>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</si>
  <si>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</si>
  <si>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</si>
  <si>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</si>
  <si>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</si>
  <si>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</si>
  <si>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</si>
  <si>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</si>
  <si>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</si>
  <si>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</si>
  <si>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</si>
  <si>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</si>
  <si>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</si>
  <si>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</si>
  <si>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</si>
  <si>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</si>
  <si>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</si>
  <si>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</si>
  <si>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</si>
  <si>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</si>
  <si>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</si>
  <si>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</si>
  <si>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</si>
  <si>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</si>
  <si>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</si>
  <si>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</si>
  <si>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</si>
  <si>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</si>
  <si>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</si>
  <si>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</si>
  <si>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</si>
  <si>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</si>
  <si>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</si>
  <si>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</si>
  <si>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</si>
  <si>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</si>
  <si>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</si>
  <si>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</si>
  <si>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</si>
  <si>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</si>
  <si>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</si>
  <si>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</si>
  <si>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</si>
  <si>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</si>
  <si>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</si>
  <si>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</si>
  <si>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</si>
  <si>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</si>
  <si>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</si>
  <si>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</si>
  <si>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</si>
  <si>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</si>
  <si>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</si>
  <si>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</si>
  <si>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</si>
  <si>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</si>
  <si>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</si>
  <si>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</si>
  <si>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</si>
  <si>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</si>
  <si>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</si>
  <si>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</si>
  <si>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</si>
  <si>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</si>
  <si>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</si>
  <si>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</si>
  <si>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</si>
  <si>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</si>
  <si>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</si>
  <si>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</si>
  <si>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</si>
  <si>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</si>
  <si>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</si>
  <si>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</si>
  <si>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</si>
  <si>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</si>
  <si>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</si>
  <si>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</si>
  <si>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</si>
  <si>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</si>
  <si>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</si>
  <si>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</si>
  <si>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</si>
  <si>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</si>
  <si>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</si>
  <si>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</si>
  <si>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</si>
  <si>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</si>
  <si>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</si>
  <si>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</si>
  <si>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</si>
  <si>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</si>
  <si>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</si>
  <si>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</si>
  <si>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</si>
  <si>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</si>
  <si>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</si>
  <si>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</si>
  <si>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</si>
  <si>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</si>
  <si>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</si>
  <si>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</si>
  <si>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</si>
  <si>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</si>
  <si>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</si>
  <si>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</si>
  <si>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</si>
  <si>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</si>
  <si>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</si>
  <si>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</si>
  <si>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</si>
  <si>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</si>
  <si>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</si>
  <si>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</si>
  <si>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</si>
  <si>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</si>
  <si>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</si>
  <si>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</si>
  <si>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</si>
  <si>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</si>
  <si>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</si>
  <si>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</si>
  <si>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</si>
  <si>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</si>
  <si>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2021/2022 навчальний рік    </t>
  </si>
  <si>
    <t>ЛВ</t>
  </si>
  <si>
    <t>З</t>
  </si>
  <si>
    <t>Э</t>
  </si>
  <si>
    <t>ОМТ</t>
  </si>
  <si>
    <t>Здобувач вищої освіти повинен вибрати дисципліни обсягом 22,5 кредитів*</t>
  </si>
  <si>
    <t>Ч.1 Кристалізація та властивості сталі у виливках</t>
  </si>
  <si>
    <t>Ч.2 Кристалізація та властивості чавуну у виливках</t>
  </si>
  <si>
    <t>1.1 Цикл загальної підготовки</t>
  </si>
  <si>
    <t>1.2. Цикл професійної підготовки</t>
  </si>
  <si>
    <t>1.1.2</t>
  </si>
  <si>
    <t>Кристалізація та властивості металів та сплавів на основі заліза. Ч.1 Кристалізація та властивості сталі у виливках</t>
  </si>
  <si>
    <t>Кристалізація та властивості металів та сплавів на основі заліза. Ч.2 Кристалізація та властивості чавуну у виливках</t>
  </si>
  <si>
    <t>1.2.4</t>
  </si>
  <si>
    <t>1.2.5</t>
  </si>
  <si>
    <t>1.2.6</t>
  </si>
  <si>
    <t>1.1.3</t>
  </si>
  <si>
    <t>1.1.3.1</t>
  </si>
  <si>
    <t>1.1.3.2</t>
  </si>
  <si>
    <t>2.1. Цикл загальної підготовки</t>
  </si>
  <si>
    <t>2.1.3</t>
  </si>
  <si>
    <t>2.2. Цикл професійної підготовки</t>
  </si>
  <si>
    <t>2.2.1.1</t>
  </si>
  <si>
    <t>2.2.1.2</t>
  </si>
  <si>
    <t>2.2.2.1</t>
  </si>
  <si>
    <t>2.2.2.2</t>
  </si>
  <si>
    <t>2.2.3</t>
  </si>
  <si>
    <t>2.2.4</t>
  </si>
  <si>
    <t>2.2.5</t>
  </si>
  <si>
    <t>2.2.5.1</t>
  </si>
  <si>
    <t>2.2.5.2</t>
  </si>
  <si>
    <t>2.2.5.3</t>
  </si>
  <si>
    <t>2.2.6</t>
  </si>
  <si>
    <t>2.2.7</t>
  </si>
  <si>
    <t>2.2.8</t>
  </si>
  <si>
    <t>2.2.9</t>
  </si>
  <si>
    <t>2.2.10</t>
  </si>
  <si>
    <t>CAD-CAЕ системи у ливарному виробництві</t>
  </si>
  <si>
    <t>виконання кваліфікаційної роботи</t>
  </si>
  <si>
    <t>Виконання кваліф. роботи</t>
  </si>
  <si>
    <t>Форма  атестації (екзамен, кваліфікаційна робота)</t>
  </si>
  <si>
    <t>теоретичне  навчання</t>
  </si>
  <si>
    <t>Кількість годин на тиждень (не більш)</t>
  </si>
  <si>
    <r>
      <t>освітньо - професійна програма:</t>
    </r>
    <r>
      <rPr>
        <b/>
        <sz val="16"/>
        <rFont val="Times New Roman"/>
        <family val="1"/>
      </rPr>
      <t xml:space="preserve">  </t>
    </r>
    <r>
      <rPr>
        <b/>
        <sz val="18"/>
        <rFont val="Times New Roman"/>
        <family val="1"/>
      </rPr>
      <t>"Металургія"</t>
    </r>
  </si>
  <si>
    <t>Т</t>
  </si>
  <si>
    <t xml:space="preserve">Теорія процесів об'ємного деформування  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</si>
  <si>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</si>
  <si>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</si>
  <si>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V. План освітнього процесу на 2023/2024 навчальний рік         набір 2022, 2023 р.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</si>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</sst>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8" fontId="2" fillId="0" borderId="87" xfId="0" applyNumberFormat="1" applyFont="1" applyFill="1" applyBorder="1" applyAlignment="1" applyProtection="1">
      <alignment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9" fontId="5" fillId="0" borderId="95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9" fontId="5" fillId="0" borderId="101" xfId="0" applyNumberFormat="1" applyFont="1" applyFill="1" applyBorder="1" applyAlignment="1" applyProtection="1">
      <alignment horizontal="center" vertical="center"/>
      <protection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8" fontId="2" fillId="0" borderId="109" xfId="0" applyNumberFormat="1" applyFont="1" applyFill="1" applyBorder="1" applyAlignment="1" applyProtection="1">
      <alignment vertical="center"/>
      <protection/>
    </xf>
    <xf numFmtId="188" fontId="2" fillId="0" borderId="110" xfId="0" applyNumberFormat="1" applyFont="1" applyFill="1" applyBorder="1" applyAlignment="1" applyProtection="1">
      <alignment vertical="center"/>
      <protection/>
    </xf>
    <xf numFmtId="188" fontId="2" fillId="0" borderId="111" xfId="0" applyNumberFormat="1" applyFont="1" applyFill="1" applyBorder="1" applyAlignment="1" applyProtection="1">
      <alignment vertical="center"/>
      <protection/>
    </xf>
    <xf numFmtId="188" fontId="2" fillId="0" borderId="112" xfId="0" applyNumberFormat="1" applyFont="1" applyFill="1" applyBorder="1" applyAlignment="1" applyProtection="1">
      <alignment vertical="center"/>
      <protection/>
    </xf>
    <xf numFmtId="188" fontId="2" fillId="0" borderId="113" xfId="0" applyNumberFormat="1" applyFont="1" applyFill="1" applyBorder="1" applyAlignment="1" applyProtection="1">
      <alignment vertical="center"/>
      <protection/>
    </xf>
    <xf numFmtId="188" fontId="5" fillId="0" borderId="111" xfId="0" applyNumberFormat="1" applyFont="1" applyFill="1" applyBorder="1" applyAlignment="1" applyProtection="1">
      <alignment vertical="center"/>
      <protection/>
    </xf>
    <xf numFmtId="188" fontId="2" fillId="0" borderId="114" xfId="0" applyNumberFormat="1" applyFont="1" applyFill="1" applyBorder="1" applyAlignment="1" applyProtection="1">
      <alignment vertical="center"/>
      <protection/>
    </xf>
    <xf numFmtId="188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8" fontId="34" fillId="0" borderId="0" xfId="0" applyNumberFormat="1" applyFont="1" applyFill="1" applyBorder="1" applyAlignment="1" applyProtection="1">
      <alignment vertical="center"/>
      <protection/>
    </xf>
    <xf numFmtId="196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8" fontId="2" fillId="0" borderId="122" xfId="0" applyNumberFormat="1" applyFont="1" applyFill="1" applyBorder="1" applyAlignment="1" applyProtection="1">
      <alignment vertical="center"/>
      <protection/>
    </xf>
    <xf numFmtId="188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125" xfId="0" applyNumberFormat="1" applyFont="1" applyFill="1" applyBorder="1" applyAlignment="1" applyProtection="1">
      <alignment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95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96" fontId="3" fillId="0" borderId="124" xfId="55" applyNumberFormat="1" applyFont="1" applyFill="1" applyBorder="1" applyAlignment="1" applyProtection="1">
      <alignment vertical="center"/>
      <protection/>
    </xf>
    <xf numFmtId="196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0" borderId="130" xfId="0" applyNumberFormat="1" applyFont="1" applyFill="1" applyBorder="1" applyAlignment="1" applyProtection="1">
      <alignment vertical="center"/>
      <protection/>
    </xf>
    <xf numFmtId="188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8" fontId="2" fillId="0" borderId="110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8" fontId="2" fillId="0" borderId="136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8" fontId="2" fillId="0" borderId="139" xfId="0" applyNumberFormat="1" applyFont="1" applyFill="1" applyBorder="1" applyAlignment="1" applyProtection="1">
      <alignment vertical="center"/>
      <protection/>
    </xf>
    <xf numFmtId="188" fontId="2" fillId="0" borderId="135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95" fontId="5" fillId="0" borderId="140" xfId="55" applyNumberFormat="1" applyFont="1" applyFill="1" applyBorder="1" applyAlignment="1" applyProtection="1">
      <alignment horizontal="center" vertical="center"/>
      <protection/>
    </xf>
    <xf numFmtId="195" fontId="5" fillId="0" borderId="133" xfId="55" applyNumberFormat="1" applyFont="1" applyFill="1" applyBorder="1" applyAlignment="1" applyProtection="1">
      <alignment horizontal="center" vertical="center"/>
      <protection/>
    </xf>
    <xf numFmtId="195" fontId="5" fillId="0" borderId="11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196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95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96" fontId="3" fillId="0" borderId="109" xfId="55" applyNumberFormat="1" applyFont="1" applyFill="1" applyBorder="1" applyAlignment="1" applyProtection="1">
      <alignment vertical="center"/>
      <protection/>
    </xf>
    <xf numFmtId="196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7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95" fontId="5" fillId="0" borderId="144" xfId="55" applyNumberFormat="1" applyFont="1" applyFill="1" applyBorder="1" applyAlignment="1" applyProtection="1">
      <alignment horizontal="center" vertical="center"/>
      <protection/>
    </xf>
    <xf numFmtId="195" fontId="5" fillId="0" borderId="116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189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90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92" fontId="5" fillId="0" borderId="150" xfId="0" applyNumberFormat="1" applyFont="1" applyFill="1" applyBorder="1" applyAlignment="1" applyProtection="1">
      <alignment horizontal="center" vertical="center"/>
      <protection/>
    </xf>
    <xf numFmtId="193" fontId="5" fillId="0" borderId="150" xfId="0" applyNumberFormat="1" applyFont="1" applyFill="1" applyBorder="1" applyAlignment="1" applyProtection="1">
      <alignment horizontal="center" vertical="center"/>
      <protection/>
    </xf>
    <xf numFmtId="192" fontId="5" fillId="0" borderId="98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 wrapText="1"/>
      <protection/>
    </xf>
    <xf numFmtId="192" fontId="5" fillId="0" borderId="151" xfId="0" applyNumberFormat="1" applyFont="1" applyFill="1" applyBorder="1" applyAlignment="1" applyProtection="1">
      <alignment horizontal="center" vertical="center" wrapText="1"/>
      <protection/>
    </xf>
    <xf numFmtId="192" fontId="33" fillId="0" borderId="152" xfId="0" applyNumberFormat="1" applyFont="1" applyFill="1" applyBorder="1" applyAlignment="1" applyProtection="1">
      <alignment horizontal="center" vertical="center" wrapText="1"/>
      <protection/>
    </xf>
    <xf numFmtId="193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153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190" fontId="33" fillId="0" borderId="15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90" fontId="33" fillId="0" borderId="156" xfId="0" applyNumberFormat="1" applyFont="1" applyFill="1" applyBorder="1" applyAlignment="1" applyProtection="1">
      <alignment horizontal="center" vertical="center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157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1" xfId="0" applyNumberFormat="1" applyFont="1" applyFill="1" applyBorder="1" applyAlignment="1" applyProtection="1">
      <alignment horizontal="center" vertical="center"/>
      <protection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162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90" fontId="2" fillId="0" borderId="116" xfId="0" applyNumberFormat="1" applyFont="1" applyFill="1" applyBorder="1" applyAlignment="1">
      <alignment horizontal="center" vertical="center" wrapText="1"/>
    </xf>
    <xf numFmtId="190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9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8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63" xfId="0" applyFont="1" applyFill="1" applyBorder="1" applyAlignment="1">
      <alignment horizontal="left" vertical="center" wrapText="1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116" xfId="55" applyNumberFormat="1" applyFont="1" applyFill="1" applyBorder="1" applyAlignment="1" applyProtection="1">
      <alignment horizontal="center" vertical="center"/>
      <protection/>
    </xf>
    <xf numFmtId="197" fontId="11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9" xfId="0" applyNumberFormat="1" applyFont="1" applyFill="1" applyBorder="1" applyAlignment="1" applyProtection="1">
      <alignment vertical="center"/>
      <protection/>
    </xf>
    <xf numFmtId="188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9" fontId="2" fillId="0" borderId="116" xfId="0" applyNumberFormat="1" applyFont="1" applyFill="1" applyBorder="1" applyAlignment="1" applyProtection="1">
      <alignment horizontal="center" vertical="center"/>
      <protection/>
    </xf>
    <xf numFmtId="189" fontId="2" fillId="0" borderId="109" xfId="0" applyNumberFormat="1" applyFont="1" applyFill="1" applyBorder="1" applyAlignment="1" applyProtection="1">
      <alignment horizontal="center" vertical="center"/>
      <protection/>
    </xf>
    <xf numFmtId="189" fontId="2" fillId="0" borderId="145" xfId="0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right" vertical="center" wrapText="1"/>
      <protection/>
    </xf>
    <xf numFmtId="195" fontId="2" fillId="0" borderId="117" xfId="55" applyNumberFormat="1" applyFont="1" applyFill="1" applyBorder="1" applyAlignment="1" applyProtection="1">
      <alignment horizontal="center" vertical="center"/>
      <protection/>
    </xf>
    <xf numFmtId="197" fontId="2" fillId="0" borderId="116" xfId="55" applyNumberFormat="1" applyFont="1" applyFill="1" applyBorder="1" applyAlignment="1" applyProtection="1">
      <alignment horizontal="center" vertical="center"/>
      <protection/>
    </xf>
    <xf numFmtId="197" fontId="2" fillId="0" borderId="128" xfId="55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4" xfId="55" applyNumberFormat="1" applyFont="1" applyFill="1" applyBorder="1" applyAlignment="1">
      <alignment horizontal="right" vertical="center" wrapText="1"/>
      <protection/>
    </xf>
    <xf numFmtId="0" fontId="2" fillId="0" borderId="165" xfId="55" applyNumberFormat="1" applyFont="1" applyFill="1" applyBorder="1" applyAlignment="1" applyProtection="1">
      <alignment horizontal="center" vertical="center"/>
      <protection/>
    </xf>
    <xf numFmtId="0" fontId="2" fillId="0" borderId="166" xfId="55" applyNumberFormat="1" applyFont="1" applyFill="1" applyBorder="1" applyAlignment="1" applyProtection="1">
      <alignment horizontal="center" vertical="center"/>
      <protection/>
    </xf>
    <xf numFmtId="0" fontId="2" fillId="0" borderId="167" xfId="55" applyNumberFormat="1" applyFont="1" applyFill="1" applyBorder="1" applyAlignment="1" applyProtection="1">
      <alignment horizontal="center" vertical="center"/>
      <protection/>
    </xf>
    <xf numFmtId="195" fontId="2" fillId="0" borderId="127" xfId="55" applyNumberFormat="1" applyFont="1" applyFill="1" applyBorder="1" applyAlignment="1" applyProtection="1">
      <alignment horizontal="center" vertical="center"/>
      <protection/>
    </xf>
    <xf numFmtId="197" fontId="2" fillId="0" borderId="165" xfId="55" applyNumberFormat="1" applyFont="1" applyFill="1" applyBorder="1" applyAlignment="1" applyProtection="1">
      <alignment horizontal="center" vertical="center"/>
      <protection/>
    </xf>
    <xf numFmtId="197" fontId="2" fillId="0" borderId="168" xfId="55" applyNumberFormat="1" applyFont="1" applyFill="1" applyBorder="1" applyAlignment="1" applyProtection="1">
      <alignment horizontal="center" vertical="center"/>
      <protection/>
    </xf>
    <xf numFmtId="197" fontId="2" fillId="0" borderId="166" xfId="55" applyNumberFormat="1" applyFont="1" applyFill="1" applyBorder="1" applyAlignment="1" applyProtection="1">
      <alignment horizontal="center" vertical="center"/>
      <protection/>
    </xf>
    <xf numFmtId="197" fontId="2" fillId="0" borderId="167" xfId="55" applyNumberFormat="1" applyFont="1" applyFill="1" applyBorder="1" applyAlignment="1" applyProtection="1">
      <alignment horizontal="center" vertical="center"/>
      <protection/>
    </xf>
    <xf numFmtId="0" fontId="2" fillId="0" borderId="169" xfId="55" applyNumberFormat="1" applyFont="1" applyFill="1" applyBorder="1" applyAlignment="1" applyProtection="1">
      <alignment horizontal="center" vertical="center"/>
      <protection/>
    </xf>
    <xf numFmtId="190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1" xfId="0" applyNumberFormat="1" applyFont="1" applyFill="1" applyBorder="1" applyAlignment="1" applyProtection="1">
      <alignment horizontal="center" vertical="center"/>
      <protection/>
    </xf>
    <xf numFmtId="190" fontId="5" fillId="0" borderId="172" xfId="0" applyNumberFormat="1" applyFont="1" applyFill="1" applyBorder="1" applyAlignment="1" applyProtection="1">
      <alignment horizontal="center" vertical="center"/>
      <protection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61" xfId="0" applyFont="1" applyFill="1" applyBorder="1" applyAlignment="1">
      <alignment vertical="center" wrapText="1"/>
    </xf>
    <xf numFmtId="190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189" fontId="2" fillId="0" borderId="173" xfId="0" applyNumberFormat="1" applyFont="1" applyFill="1" applyBorder="1" applyAlignment="1" applyProtection="1">
      <alignment horizontal="center" vertical="center"/>
      <protection/>
    </xf>
    <xf numFmtId="0" fontId="2" fillId="0" borderId="174" xfId="0" applyNumberFormat="1" applyFont="1" applyFill="1" applyBorder="1" applyAlignment="1">
      <alignment horizontal="center" vertical="center" wrapText="1"/>
    </xf>
    <xf numFmtId="189" fontId="2" fillId="0" borderId="174" xfId="0" applyNumberFormat="1" applyFont="1" applyFill="1" applyBorder="1" applyAlignment="1" applyProtection="1">
      <alignment horizontal="center" vertical="center"/>
      <protection/>
    </xf>
    <xf numFmtId="189" fontId="2" fillId="0" borderId="175" xfId="0" applyNumberFormat="1" applyFont="1" applyFill="1" applyBorder="1" applyAlignment="1" applyProtection="1">
      <alignment horizontal="center" vertical="center"/>
      <protection/>
    </xf>
    <xf numFmtId="193" fontId="2" fillId="0" borderId="109" xfId="0" applyNumberFormat="1" applyFont="1" applyFill="1" applyBorder="1" applyAlignment="1" applyProtection="1">
      <alignment horizontal="center" vertical="center" wrapText="1"/>
      <protection/>
    </xf>
    <xf numFmtId="193" fontId="2" fillId="0" borderId="110" xfId="0" applyNumberFormat="1" applyFont="1" applyFill="1" applyBorder="1" applyAlignment="1" applyProtection="1">
      <alignment horizontal="center" vertical="center" wrapText="1"/>
      <protection/>
    </xf>
    <xf numFmtId="193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6" xfId="0" applyNumberFormat="1" applyFont="1" applyFill="1" applyBorder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189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8" xfId="0" applyNumberFormat="1" applyFont="1" applyFill="1" applyBorder="1" applyAlignment="1" applyProtection="1">
      <alignment horizontal="center" vertical="center"/>
      <protection/>
    </xf>
    <xf numFmtId="193" fontId="2" fillId="0" borderId="135" xfId="0" applyNumberFormat="1" applyFont="1" applyFill="1" applyBorder="1" applyAlignment="1" applyProtection="1">
      <alignment horizontal="center" vertical="center" wrapText="1"/>
      <protection/>
    </xf>
    <xf numFmtId="193" fontId="2" fillId="0" borderId="136" xfId="0" applyNumberFormat="1" applyFont="1" applyFill="1" applyBorder="1" applyAlignment="1" applyProtection="1">
      <alignment horizontal="center" vertical="center" wrapText="1"/>
      <protection/>
    </xf>
    <xf numFmtId="193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left" vertical="center" wrapText="1"/>
    </xf>
    <xf numFmtId="189" fontId="5" fillId="0" borderId="113" xfId="0" applyNumberFormat="1" applyFont="1" applyFill="1" applyBorder="1" applyAlignment="1" applyProtection="1">
      <alignment horizontal="center" vertical="center"/>
      <protection/>
    </xf>
    <xf numFmtId="190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2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9" fontId="11" fillId="0" borderId="128" xfId="0" applyNumberFormat="1" applyFont="1" applyFill="1" applyBorder="1" applyAlignment="1" applyProtection="1">
      <alignment horizontal="center" vertical="center" wrapText="1"/>
      <protection/>
    </xf>
    <xf numFmtId="189" fontId="11" fillId="0" borderId="109" xfId="0" applyNumberFormat="1" applyFont="1" applyFill="1" applyBorder="1" applyAlignment="1" applyProtection="1">
      <alignment horizontal="center" vertical="center" wrapText="1"/>
      <protection/>
    </xf>
    <xf numFmtId="189" fontId="11" fillId="0" borderId="110" xfId="0" applyNumberFormat="1" applyFont="1" applyFill="1" applyBorder="1" applyAlignment="1" applyProtection="1">
      <alignment horizontal="center" vertical="center" wrapText="1"/>
      <protection/>
    </xf>
    <xf numFmtId="192" fontId="5" fillId="0" borderId="126" xfId="0" applyNumberFormat="1" applyFont="1" applyFill="1" applyBorder="1" applyAlignment="1" applyProtection="1">
      <alignment horizontal="center" vertical="center" wrapText="1"/>
      <protection/>
    </xf>
    <xf numFmtId="193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93" fontId="5" fillId="0" borderId="109" xfId="0" applyNumberFormat="1" applyFont="1" applyFill="1" applyBorder="1" applyAlignment="1" applyProtection="1">
      <alignment horizontal="center" vertical="center" wrapText="1"/>
      <protection/>
    </xf>
    <xf numFmtId="193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5" fillId="0" borderId="177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93" fontId="5" fillId="0" borderId="34" xfId="0" applyNumberFormat="1" applyFont="1" applyFill="1" applyBorder="1" applyAlignment="1">
      <alignment horizontal="center" vertical="center" wrapText="1"/>
    </xf>
    <xf numFmtId="190" fontId="5" fillId="0" borderId="178" xfId="0" applyNumberFormat="1" applyFont="1" applyFill="1" applyBorder="1" applyAlignment="1" applyProtection="1">
      <alignment horizontal="center" vertical="center"/>
      <protection/>
    </xf>
    <xf numFmtId="190" fontId="5" fillId="0" borderId="179" xfId="0" applyNumberFormat="1" applyFont="1" applyFill="1" applyBorder="1" applyAlignment="1" applyProtection="1">
      <alignment horizontal="center" vertical="center"/>
      <protection/>
    </xf>
    <xf numFmtId="190" fontId="32" fillId="0" borderId="180" xfId="0" applyNumberFormat="1" applyFont="1" applyFill="1" applyBorder="1" applyAlignment="1" applyProtection="1">
      <alignment horizontal="center" vertical="center"/>
      <protection/>
    </xf>
    <xf numFmtId="190" fontId="32" fillId="0" borderId="181" xfId="0" applyNumberFormat="1" applyFont="1" applyFill="1" applyBorder="1" applyAlignment="1" applyProtection="1">
      <alignment horizontal="center" vertical="center"/>
      <protection/>
    </xf>
    <xf numFmtId="190" fontId="32" fillId="0" borderId="182" xfId="0" applyNumberFormat="1" applyFont="1" applyFill="1" applyBorder="1" applyAlignment="1" applyProtection="1">
      <alignment horizontal="center" vertical="center"/>
      <protection/>
    </xf>
    <xf numFmtId="0" fontId="5" fillId="0" borderId="183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90" fontId="5" fillId="0" borderId="183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4" xfId="0" applyFont="1" applyFill="1" applyBorder="1" applyAlignment="1">
      <alignment horizontal="left" vertical="top" wrapText="1"/>
    </xf>
    <xf numFmtId="188" fontId="2" fillId="0" borderId="151" xfId="0" applyNumberFormat="1" applyFont="1" applyFill="1" applyBorder="1" applyAlignment="1" applyProtection="1">
      <alignment vertical="center"/>
      <protection/>
    </xf>
    <xf numFmtId="188" fontId="2" fillId="0" borderId="152" xfId="0" applyNumberFormat="1" applyFont="1" applyFill="1" applyBorder="1" applyAlignment="1" applyProtection="1">
      <alignment vertical="center"/>
      <protection/>
    </xf>
    <xf numFmtId="190" fontId="5" fillId="0" borderId="185" xfId="0" applyNumberFormat="1" applyFont="1" applyFill="1" applyBorder="1" applyAlignment="1" applyProtection="1">
      <alignment horizontal="center" vertical="center"/>
      <protection/>
    </xf>
    <xf numFmtId="49" fontId="5" fillId="0" borderId="186" xfId="0" applyNumberFormat="1" applyFont="1" applyFill="1" applyBorder="1" applyAlignment="1" applyProtection="1">
      <alignment horizontal="center" vertical="center"/>
      <protection/>
    </xf>
    <xf numFmtId="189" fontId="5" fillId="0" borderId="121" xfId="0" applyNumberFormat="1" applyFont="1" applyFill="1" applyBorder="1" applyAlignment="1" applyProtection="1">
      <alignment horizontal="left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88" xfId="0" applyNumberFormat="1" applyFont="1" applyFill="1" applyBorder="1" applyAlignment="1" applyProtection="1">
      <alignment horizontal="center" vertical="center"/>
      <protection/>
    </xf>
    <xf numFmtId="189" fontId="8" fillId="0" borderId="189" xfId="0" applyNumberFormat="1" applyFont="1" applyFill="1" applyBorder="1" applyAlignment="1" applyProtection="1">
      <alignment horizontal="center" vertical="center"/>
      <protection/>
    </xf>
    <xf numFmtId="192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>
      <alignment horizontal="center" vertical="center" wrapText="1"/>
    </xf>
    <xf numFmtId="192" fontId="5" fillId="0" borderId="188" xfId="0" applyNumberFormat="1" applyFont="1" applyFill="1" applyBorder="1" applyAlignment="1" applyProtection="1">
      <alignment horizontal="center" vertical="center"/>
      <protection/>
    </xf>
    <xf numFmtId="193" fontId="5" fillId="0" borderId="189" xfId="0" applyNumberFormat="1" applyFont="1" applyFill="1" applyBorder="1" applyAlignment="1" applyProtection="1">
      <alignment horizontal="center" vertical="center"/>
      <protection/>
    </xf>
    <xf numFmtId="193" fontId="5" fillId="0" borderId="190" xfId="0" applyNumberFormat="1" applyFont="1" applyFill="1" applyBorder="1" applyAlignment="1" applyProtection="1">
      <alignment horizontal="center" vertical="center" wrapText="1"/>
      <protection/>
    </xf>
    <xf numFmtId="193" fontId="5" fillId="0" borderId="188" xfId="0" applyNumberFormat="1" applyFont="1" applyFill="1" applyBorder="1" applyAlignment="1" applyProtection="1">
      <alignment horizontal="center" vertical="center" wrapText="1"/>
      <protection/>
    </xf>
    <xf numFmtId="193" fontId="5" fillId="0" borderId="189" xfId="0" applyNumberFormat="1" applyFont="1" applyFill="1" applyBorder="1" applyAlignment="1" applyProtection="1">
      <alignment horizontal="center" vertical="center" wrapText="1"/>
      <protection/>
    </xf>
    <xf numFmtId="193" fontId="5" fillId="0" borderId="172" xfId="0" applyNumberFormat="1" applyFont="1" applyFill="1" applyBorder="1" applyAlignment="1" applyProtection="1">
      <alignment horizontal="center" vertical="center" wrapText="1"/>
      <protection/>
    </xf>
    <xf numFmtId="188" fontId="2" fillId="0" borderId="154" xfId="0" applyNumberFormat="1" applyFont="1" applyFill="1" applyBorder="1" applyAlignment="1" applyProtection="1">
      <alignment vertical="center"/>
      <protection/>
    </xf>
    <xf numFmtId="188" fontId="2" fillId="0" borderId="155" xfId="0" applyNumberFormat="1" applyFont="1" applyFill="1" applyBorder="1" applyAlignment="1" applyProtection="1">
      <alignment vertical="center"/>
      <protection/>
    </xf>
    <xf numFmtId="1" fontId="5" fillId="0" borderId="185" xfId="0" applyNumberFormat="1" applyFont="1" applyFill="1" applyBorder="1" applyAlignment="1" applyProtection="1">
      <alignment horizontal="center" vertical="center"/>
      <protection/>
    </xf>
    <xf numFmtId="190" fontId="5" fillId="0" borderId="184" xfId="0" applyNumberFormat="1" applyFont="1" applyFill="1" applyBorder="1" applyAlignment="1" applyProtection="1">
      <alignment horizontal="center" vertical="center"/>
      <protection/>
    </xf>
    <xf numFmtId="190" fontId="5" fillId="0" borderId="151" xfId="0" applyNumberFormat="1" applyFont="1" applyFill="1" applyBorder="1" applyAlignment="1" applyProtection="1">
      <alignment horizontal="center" vertical="center"/>
      <protection/>
    </xf>
    <xf numFmtId="190" fontId="5" fillId="0" borderId="143" xfId="0" applyNumberFormat="1" applyFont="1" applyFill="1" applyBorder="1" applyAlignment="1" applyProtection="1">
      <alignment horizontal="center" vertical="center"/>
      <protection/>
    </xf>
    <xf numFmtId="190" fontId="5" fillId="0" borderId="191" xfId="0" applyNumberFormat="1" applyFont="1" applyFill="1" applyBorder="1" applyAlignment="1" applyProtection="1">
      <alignment horizontal="center" vertical="center"/>
      <protection/>
    </xf>
    <xf numFmtId="190" fontId="5" fillId="0" borderId="122" xfId="0" applyNumberFormat="1" applyFont="1" applyFill="1" applyBorder="1" applyAlignment="1" applyProtection="1">
      <alignment horizontal="center" vertical="center"/>
      <protection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190" fontId="8" fillId="0" borderId="154" xfId="0" applyNumberFormat="1" applyFont="1" applyFill="1" applyBorder="1" applyAlignment="1" applyProtection="1">
      <alignment horizontal="center" vertical="center"/>
      <protection/>
    </xf>
    <xf numFmtId="190" fontId="8" fillId="0" borderId="155" xfId="0" applyNumberFormat="1" applyFont="1" applyFill="1" applyBorder="1" applyAlignment="1" applyProtection="1">
      <alignment horizontal="center" vertical="center"/>
      <protection/>
    </xf>
    <xf numFmtId="49" fontId="5" fillId="0" borderId="167" xfId="0" applyNumberFormat="1" applyFont="1" applyFill="1" applyBorder="1" applyAlignment="1" applyProtection="1">
      <alignment horizontal="center" vertical="center" wrapText="1"/>
      <protection/>
    </xf>
    <xf numFmtId="49" fontId="5" fillId="0" borderId="161" xfId="0" applyNumberFormat="1" applyFont="1" applyFill="1" applyBorder="1" applyAlignment="1">
      <alignment horizontal="left" vertical="center" wrapText="1"/>
    </xf>
    <xf numFmtId="0" fontId="2" fillId="0" borderId="192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5" xfId="0" applyFont="1" applyFill="1" applyBorder="1" applyAlignment="1">
      <alignment horizontal="center" vertical="center" wrapText="1"/>
    </xf>
    <xf numFmtId="188" fontId="5" fillId="0" borderId="19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6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88" fontId="5" fillId="0" borderId="175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49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5" fillId="0" borderId="198" xfId="0" applyFont="1" applyFill="1" applyBorder="1" applyAlignment="1">
      <alignment vertical="center"/>
    </xf>
    <xf numFmtId="0" fontId="2" fillId="0" borderId="199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190" fontId="5" fillId="0" borderId="200" xfId="0" applyNumberFormat="1" applyFont="1" applyFill="1" applyBorder="1" applyAlignment="1" applyProtection="1">
      <alignment horizontal="center" vertical="center"/>
      <protection/>
    </xf>
    <xf numFmtId="0" fontId="5" fillId="0" borderId="201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8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65" xfId="55" applyFont="1" applyFill="1" applyBorder="1" applyAlignment="1">
      <alignment horizontal="center" vertical="center" wrapText="1"/>
      <protection/>
    </xf>
    <xf numFmtId="0" fontId="5" fillId="0" borderId="166" xfId="55" applyFont="1" applyFill="1" applyBorder="1" applyAlignment="1">
      <alignment horizontal="center" vertical="center" wrapText="1"/>
      <protection/>
    </xf>
    <xf numFmtId="0" fontId="5" fillId="0" borderId="167" xfId="55" applyFont="1" applyFill="1" applyBorder="1" applyAlignment="1">
      <alignment horizontal="center" vertical="center" wrapText="1"/>
      <protection/>
    </xf>
    <xf numFmtId="0" fontId="2" fillId="0" borderId="191" xfId="55" applyFont="1" applyFill="1" applyBorder="1" applyAlignment="1">
      <alignment horizontal="center" vertical="center" wrapText="1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5" fillId="0" borderId="16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left" vertical="top" wrapText="1"/>
    </xf>
    <xf numFmtId="188" fontId="2" fillId="0" borderId="166" xfId="0" applyNumberFormat="1" applyFont="1" applyFill="1" applyBorder="1" applyAlignment="1" applyProtection="1">
      <alignment vertical="center"/>
      <protection/>
    </xf>
    <xf numFmtId="188" fontId="2" fillId="0" borderId="167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37" fillId="0" borderId="169" xfId="0" applyNumberFormat="1" applyFont="1" applyFill="1" applyBorder="1" applyAlignment="1" applyProtection="1">
      <alignment vertical="center"/>
      <protection/>
    </xf>
    <xf numFmtId="188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37" fillId="0" borderId="124" xfId="0" applyNumberFormat="1" applyFont="1" applyFill="1" applyBorder="1" applyAlignment="1" applyProtection="1">
      <alignment vertical="center"/>
      <protection/>
    </xf>
    <xf numFmtId="49" fontId="2" fillId="35" borderId="117" xfId="0" applyNumberFormat="1" applyFont="1" applyFill="1" applyBorder="1" applyAlignment="1">
      <alignment horizontal="right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35" borderId="36" xfId="0" applyNumberFormat="1" applyFont="1" applyFill="1" applyBorder="1" applyAlignment="1" applyProtection="1">
      <alignment horizontal="center" vertical="center"/>
      <protection/>
    </xf>
    <xf numFmtId="0" fontId="5" fillId="35" borderId="12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16" xfId="0" applyNumberFormat="1" applyFont="1" applyFill="1" applyBorder="1" applyAlignment="1">
      <alignment horizontal="center" vertical="center" wrapText="1"/>
    </xf>
    <xf numFmtId="0" fontId="2" fillId="35" borderId="109" xfId="0" applyNumberFormat="1" applyFont="1" applyFill="1" applyBorder="1" applyAlignment="1">
      <alignment horizontal="center" vertical="center" wrapText="1"/>
    </xf>
    <xf numFmtId="0" fontId="2" fillId="35" borderId="145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/>
      <protection/>
    </xf>
    <xf numFmtId="0" fontId="2" fillId="35" borderId="168" xfId="0" applyNumberFormat="1" applyFont="1" applyFill="1" applyBorder="1" applyAlignment="1" applyProtection="1">
      <alignment horizontal="center" vertical="center"/>
      <protection/>
    </xf>
    <xf numFmtId="49" fontId="2" fillId="35" borderId="166" xfId="0" applyNumberFormat="1" applyFont="1" applyFill="1" applyBorder="1" applyAlignment="1" applyProtection="1">
      <alignment horizontal="center" vertical="center"/>
      <protection/>
    </xf>
    <xf numFmtId="49" fontId="2" fillId="35" borderId="196" xfId="0" applyNumberFormat="1" applyFont="1" applyFill="1" applyBorder="1" applyAlignment="1" applyProtection="1">
      <alignment horizontal="center" vertical="center"/>
      <protection/>
    </xf>
    <xf numFmtId="190" fontId="2" fillId="35" borderId="204" xfId="0" applyNumberFormat="1" applyFont="1" applyFill="1" applyBorder="1" applyAlignment="1" applyProtection="1">
      <alignment horizontal="center" vertical="center"/>
      <protection/>
    </xf>
    <xf numFmtId="0" fontId="5" fillId="35" borderId="14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201" xfId="0" applyNumberFormat="1" applyFont="1" applyFill="1" applyBorder="1" applyAlignment="1">
      <alignment horizontal="center" vertical="center" wrapText="1"/>
    </xf>
    <xf numFmtId="0" fontId="2" fillId="35" borderId="112" xfId="0" applyNumberFormat="1" applyFont="1" applyFill="1" applyBorder="1" applyAlignment="1">
      <alignment horizontal="center" vertical="center" wrapText="1"/>
    </xf>
    <xf numFmtId="0" fontId="2" fillId="35" borderId="147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 wrapText="1"/>
      <protection locked="0"/>
    </xf>
    <xf numFmtId="195" fontId="5" fillId="35" borderId="144" xfId="55" applyNumberFormat="1" applyFont="1" applyFill="1" applyBorder="1" applyAlignment="1" applyProtection="1">
      <alignment horizontal="center" vertical="center"/>
      <protection/>
    </xf>
    <xf numFmtId="195" fontId="2" fillId="35" borderId="144" xfId="55" applyNumberFormat="1" applyFont="1" applyFill="1" applyBorder="1" applyAlignment="1" applyProtection="1">
      <alignment horizontal="center" vertical="center"/>
      <protection/>
    </xf>
    <xf numFmtId="0" fontId="5" fillId="35" borderId="127" xfId="0" applyFont="1" applyFill="1" applyBorder="1" applyAlignment="1">
      <alignment horizontal="left" vertical="center" wrapText="1"/>
    </xf>
    <xf numFmtId="0" fontId="2" fillId="35" borderId="165" xfId="0" applyNumberFormat="1" applyFont="1" applyFill="1" applyBorder="1" applyAlignment="1">
      <alignment horizontal="center" vertical="center" wrapText="1"/>
    </xf>
    <xf numFmtId="0" fontId="2" fillId="35" borderId="166" xfId="0" applyNumberFormat="1" applyFont="1" applyFill="1" applyBorder="1" applyAlignment="1">
      <alignment horizontal="center" vertical="center" wrapText="1"/>
    </xf>
    <xf numFmtId="0" fontId="2" fillId="35" borderId="196" xfId="0" applyNumberFormat="1" applyFont="1" applyFill="1" applyBorder="1" applyAlignment="1">
      <alignment horizontal="center" vertical="center" wrapText="1"/>
    </xf>
    <xf numFmtId="192" fontId="3" fillId="0" borderId="0" xfId="55" applyNumberFormat="1" applyFont="1" applyFill="1" applyBorder="1" applyAlignment="1" applyProtection="1">
      <alignment vertical="center"/>
      <protection/>
    </xf>
    <xf numFmtId="188" fontId="73" fillId="0" borderId="0" xfId="0" applyNumberFormat="1" applyFont="1" applyFill="1" applyBorder="1" applyAlignment="1" applyProtection="1">
      <alignment vertical="center"/>
      <protection/>
    </xf>
    <xf numFmtId="192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205" xfId="0" applyNumberFormat="1" applyFont="1" applyFill="1" applyBorder="1" applyAlignment="1" applyProtection="1">
      <alignment horizontal="center"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89" fontId="75" fillId="36" borderId="150" xfId="0" applyNumberFormat="1" applyFont="1" applyFill="1" applyBorder="1" applyAlignment="1" applyProtection="1">
      <alignment horizontal="center" vertical="center" wrapText="1"/>
      <protection/>
    </xf>
    <xf numFmtId="192" fontId="5" fillId="35" borderId="144" xfId="0" applyNumberFormat="1" applyFont="1" applyFill="1" applyBorder="1" applyAlignment="1" applyProtection="1">
      <alignment horizontal="center" vertical="center"/>
      <protection/>
    </xf>
    <xf numFmtId="193" fontId="5" fillId="35" borderId="116" xfId="0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 applyProtection="1">
      <alignment horizontal="center" vertical="center" wrapText="1"/>
      <protection hidden="1"/>
    </xf>
    <xf numFmtId="193" fontId="5" fillId="35" borderId="109" xfId="0" applyNumberFormat="1" applyFont="1" applyFill="1" applyBorder="1" applyAlignment="1" applyProtection="1">
      <alignment horizontal="center" vertical="center"/>
      <protection/>
    </xf>
    <xf numFmtId="192" fontId="5" fillId="35" borderId="109" xfId="0" applyNumberFormat="1" applyFont="1" applyFill="1" applyBorder="1" applyAlignment="1" applyProtection="1">
      <alignment horizontal="center" vertical="center"/>
      <protection/>
    </xf>
    <xf numFmtId="188" fontId="5" fillId="35" borderId="145" xfId="0" applyNumberFormat="1" applyFont="1" applyFill="1" applyBorder="1" applyAlignment="1">
      <alignment horizontal="center" vertical="center" wrapText="1"/>
    </xf>
    <xf numFmtId="193" fontId="2" fillId="35" borderId="116" xfId="0" applyNumberFormat="1" applyFont="1" applyFill="1" applyBorder="1" applyAlignment="1" applyProtection="1">
      <alignment horizontal="center" vertical="center" wrapText="1"/>
      <protection/>
    </xf>
    <xf numFmtId="192" fontId="5" fillId="35" borderId="92" xfId="0" applyNumberFormat="1" applyFont="1" applyFill="1" applyBorder="1" applyAlignment="1" applyProtection="1">
      <alignment horizontal="center" vertical="center"/>
      <protection/>
    </xf>
    <xf numFmtId="193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92" fontId="5" fillId="35" borderId="206" xfId="0" applyNumberFormat="1" applyFont="1" applyFill="1" applyBorder="1" applyAlignment="1" applyProtection="1">
      <alignment horizontal="center" vertical="center"/>
      <protection/>
    </xf>
    <xf numFmtId="193" fontId="5" fillId="35" borderId="139" xfId="0" applyNumberFormat="1" applyFont="1" applyFill="1" applyBorder="1" applyAlignment="1" applyProtection="1">
      <alignment horizontal="center" vertical="center"/>
      <protection/>
    </xf>
    <xf numFmtId="0" fontId="5" fillId="35" borderId="135" xfId="0" applyFont="1" applyFill="1" applyBorder="1" applyAlignment="1" applyProtection="1">
      <alignment horizontal="center" vertical="center" wrapText="1"/>
      <protection hidden="1"/>
    </xf>
    <xf numFmtId="193" fontId="5" fillId="35" borderId="135" xfId="0" applyNumberFormat="1" applyFont="1" applyFill="1" applyBorder="1" applyAlignment="1" applyProtection="1">
      <alignment horizontal="center" vertical="center"/>
      <protection/>
    </xf>
    <xf numFmtId="192" fontId="5" fillId="35" borderId="135" xfId="0" applyNumberFormat="1" applyFont="1" applyFill="1" applyBorder="1" applyAlignment="1" applyProtection="1">
      <alignment horizontal="center" vertical="center"/>
      <protection/>
    </xf>
    <xf numFmtId="188" fontId="5" fillId="35" borderId="138" xfId="0" applyNumberFormat="1" applyFont="1" applyFill="1" applyBorder="1" applyAlignment="1">
      <alignment horizontal="center" vertical="center" wrapText="1"/>
    </xf>
    <xf numFmtId="193" fontId="2" fillId="35" borderId="139" xfId="0" applyNumberFormat="1" applyFont="1" applyFill="1" applyBorder="1" applyAlignment="1" applyProtection="1">
      <alignment horizontal="center" vertical="center" wrapText="1"/>
      <protection/>
    </xf>
    <xf numFmtId="190" fontId="2" fillId="35" borderId="144" xfId="0" applyNumberFormat="1" applyFont="1" applyFill="1" applyBorder="1" applyAlignment="1" applyProtection="1">
      <alignment horizontal="center" vertical="center"/>
      <protection/>
    </xf>
    <xf numFmtId="190" fontId="5" fillId="35" borderId="207" xfId="0" applyNumberFormat="1" applyFont="1" applyFill="1" applyBorder="1" applyAlignment="1" applyProtection="1">
      <alignment horizontal="center" vertical="center"/>
      <protection/>
    </xf>
    <xf numFmtId="189" fontId="75" fillId="37" borderId="102" xfId="0" applyNumberFormat="1" applyFont="1" applyFill="1" applyBorder="1" applyAlignment="1" applyProtection="1">
      <alignment horizontal="center" vertical="center" wrapText="1"/>
      <protection/>
    </xf>
    <xf numFmtId="189" fontId="74" fillId="37" borderId="102" xfId="0" applyNumberFormat="1" applyFont="1" applyFill="1" applyBorder="1" applyAlignment="1" applyProtection="1">
      <alignment horizontal="center" vertical="center"/>
      <protection/>
    </xf>
    <xf numFmtId="192" fontId="74" fillId="37" borderId="102" xfId="0" applyNumberFormat="1" applyFont="1" applyFill="1" applyBorder="1" applyAlignment="1" applyProtection="1">
      <alignment horizontal="center" vertical="center"/>
      <protection/>
    </xf>
    <xf numFmtId="193" fontId="74" fillId="37" borderId="102" xfId="0" applyNumberFormat="1" applyFont="1" applyFill="1" applyBorder="1" applyAlignment="1" applyProtection="1">
      <alignment horizontal="center" vertical="center"/>
      <protection/>
    </xf>
    <xf numFmtId="192" fontId="5" fillId="37" borderId="102" xfId="0" applyNumberFormat="1" applyFont="1" applyFill="1" applyBorder="1" applyAlignment="1" applyProtection="1">
      <alignment horizontal="center" vertical="center"/>
      <protection/>
    </xf>
    <xf numFmtId="193" fontId="5" fillId="37" borderId="102" xfId="0" applyNumberFormat="1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>
      <alignment horizontal="center" vertical="center" wrapText="1"/>
    </xf>
    <xf numFmtId="0" fontId="2" fillId="38" borderId="116" xfId="55" applyNumberFormat="1" applyFont="1" applyFill="1" applyBorder="1" applyAlignment="1" applyProtection="1">
      <alignment horizontal="center" vertical="center"/>
      <protection/>
    </xf>
    <xf numFmtId="1" fontId="2" fillId="38" borderId="133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>
      <alignment horizontal="center" vertical="center" wrapText="1"/>
    </xf>
    <xf numFmtId="193" fontId="2" fillId="38" borderId="116" xfId="0" applyNumberFormat="1" applyFont="1" applyFill="1" applyBorder="1" applyAlignment="1" applyProtection="1">
      <alignment horizontal="center" vertical="center" wrapText="1"/>
      <protection/>
    </xf>
    <xf numFmtId="193" fontId="2" fillId="38" borderId="139" xfId="0" applyNumberFormat="1" applyFont="1" applyFill="1" applyBorder="1" applyAlignment="1" applyProtection="1">
      <alignment horizontal="center" vertical="center" wrapText="1"/>
      <protection/>
    </xf>
    <xf numFmtId="0" fontId="2" fillId="38" borderId="128" xfId="0" applyNumberFormat="1" applyFont="1" applyFill="1" applyBorder="1" applyAlignment="1">
      <alignment horizontal="center" vertical="center" wrapText="1"/>
    </xf>
    <xf numFmtId="1" fontId="2" fillId="38" borderId="116" xfId="0" applyNumberFormat="1" applyFont="1" applyFill="1" applyBorder="1" applyAlignment="1" applyProtection="1">
      <alignment horizontal="center" vertical="center"/>
      <protection/>
    </xf>
    <xf numFmtId="0" fontId="2" fillId="38" borderId="128" xfId="55" applyFont="1" applyFill="1" applyBorder="1" applyAlignment="1">
      <alignment horizontal="center" vertical="center" wrapText="1"/>
      <protection/>
    </xf>
    <xf numFmtId="0" fontId="2" fillId="38" borderId="146" xfId="55" applyFont="1" applyFill="1" applyBorder="1" applyAlignment="1">
      <alignment horizontal="center" vertical="center" wrapText="1"/>
      <protection/>
    </xf>
    <xf numFmtId="1" fontId="2" fillId="38" borderId="165" xfId="0" applyNumberFormat="1" applyFont="1" applyFill="1" applyBorder="1" applyAlignment="1" applyProtection="1">
      <alignment horizontal="center" vertical="center"/>
      <protection/>
    </xf>
    <xf numFmtId="1" fontId="2" fillId="38" borderId="43" xfId="0" applyNumberFormat="1" applyFont="1" applyFill="1" applyBorder="1" applyAlignment="1">
      <alignment horizontal="center" vertical="center" wrapText="1"/>
    </xf>
    <xf numFmtId="0" fontId="2" fillId="38" borderId="169" xfId="55" applyNumberFormat="1" applyFont="1" applyFill="1" applyBorder="1" applyAlignment="1" applyProtection="1">
      <alignment horizontal="center" vertical="center"/>
      <protection/>
    </xf>
    <xf numFmtId="0" fontId="2" fillId="38" borderId="167" xfId="55" applyNumberFormat="1" applyFont="1" applyFill="1" applyBorder="1" applyAlignment="1" applyProtection="1">
      <alignment horizontal="center" vertical="center"/>
      <protection/>
    </xf>
    <xf numFmtId="193" fontId="2" fillId="38" borderId="109" xfId="0" applyNumberFormat="1" applyFont="1" applyFill="1" applyBorder="1" applyAlignment="1" applyProtection="1">
      <alignment horizontal="center" vertical="center" wrapText="1"/>
      <protection/>
    </xf>
    <xf numFmtId="193" fontId="2" fillId="38" borderId="110" xfId="0" applyNumberFormat="1" applyFont="1" applyFill="1" applyBorder="1" applyAlignment="1" applyProtection="1">
      <alignment horizontal="center" vertical="center" wrapText="1"/>
      <protection/>
    </xf>
    <xf numFmtId="0" fontId="2" fillId="38" borderId="166" xfId="0" applyFont="1" applyFill="1" applyBorder="1" applyAlignment="1">
      <alignment horizontal="center" vertical="center" wrapText="1"/>
    </xf>
    <xf numFmtId="0" fontId="2" fillId="38" borderId="196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 applyProtection="1">
      <alignment horizontal="center" vertical="center"/>
      <protection/>
    </xf>
    <xf numFmtId="0" fontId="2" fillId="38" borderId="110" xfId="55" applyNumberFormat="1" applyFont="1" applyFill="1" applyBorder="1" applyAlignment="1" applyProtection="1">
      <alignment horizontal="center" vertical="center"/>
      <protection/>
    </xf>
    <xf numFmtId="0" fontId="2" fillId="38" borderId="124" xfId="55" applyFont="1" applyFill="1" applyBorder="1" applyAlignment="1">
      <alignment horizontal="center" vertical="center" wrapText="1"/>
      <protection/>
    </xf>
    <xf numFmtId="196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/>
      <protection/>
    </xf>
    <xf numFmtId="1" fontId="2" fillId="38" borderId="110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0" xfId="55" applyNumberFormat="1" applyFont="1" applyFill="1" applyBorder="1" applyAlignment="1">
      <alignment horizontal="center" vertical="center" wrapText="1"/>
      <protection/>
    </xf>
    <xf numFmtId="1" fontId="2" fillId="38" borderId="125" xfId="55" applyNumberFormat="1" applyFont="1" applyFill="1" applyBorder="1" applyAlignment="1" applyProtection="1">
      <alignment horizontal="center" vertical="center"/>
      <protection/>
    </xf>
    <xf numFmtId="0" fontId="2" fillId="38" borderId="109" xfId="0" applyFont="1" applyFill="1" applyBorder="1" applyAlignment="1">
      <alignment horizontal="center" vertical="center" wrapText="1"/>
    </xf>
    <xf numFmtId="0" fontId="2" fillId="38" borderId="110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>
      <alignment horizontal="center" vertical="center" wrapText="1"/>
      <protection/>
    </xf>
    <xf numFmtId="1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29" xfId="55" applyNumberFormat="1" applyFont="1" applyFill="1" applyBorder="1" applyAlignment="1">
      <alignment horizontal="center" vertical="center" wrapText="1"/>
      <protection/>
    </xf>
    <xf numFmtId="1" fontId="2" fillId="38" borderId="147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 wrapText="1"/>
      <protection hidden="1"/>
    </xf>
    <xf numFmtId="0" fontId="15" fillId="39" borderId="116" xfId="0" applyFont="1" applyFill="1" applyBorder="1" applyAlignment="1">
      <alignment horizontal="center" vertical="center" wrapText="1"/>
    </xf>
    <xf numFmtId="0" fontId="2" fillId="35" borderId="110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191" xfId="0" applyFont="1" applyFill="1" applyBorder="1" applyAlignment="1">
      <alignment horizontal="center" vertical="center" wrapText="1"/>
    </xf>
    <xf numFmtId="49" fontId="5" fillId="0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56" applyNumberFormat="1" applyFont="1" applyFill="1" applyBorder="1" applyAlignment="1" applyProtection="1">
      <alignment horizontal="left" vertical="center" wrapText="1"/>
      <protection locked="0"/>
    </xf>
    <xf numFmtId="190" fontId="5" fillId="0" borderId="109" xfId="0" applyNumberFormat="1" applyFont="1" applyFill="1" applyBorder="1" applyAlignment="1" applyProtection="1">
      <alignment horizontal="center" vertical="center"/>
      <protection/>
    </xf>
    <xf numFmtId="1" fontId="2" fillId="38" borderId="109" xfId="55" applyNumberFormat="1" applyFont="1" applyFill="1" applyBorder="1" applyAlignment="1" applyProtection="1">
      <alignment horizontal="center" vertical="center"/>
      <protection/>
    </xf>
    <xf numFmtId="0" fontId="2" fillId="38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right" vertical="center" wrapText="1"/>
    </xf>
    <xf numFmtId="0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0" borderId="109" xfId="0" applyNumberFormat="1" applyFont="1" applyFill="1" applyBorder="1" applyAlignment="1">
      <alignment horizontal="center" vertical="center" wrapText="1"/>
    </xf>
    <xf numFmtId="197" fontId="2" fillId="0" borderId="109" xfId="55" applyNumberFormat="1" applyFont="1" applyFill="1" applyBorder="1" applyAlignment="1" applyProtection="1">
      <alignment horizontal="left" vertical="center" wrapText="1"/>
      <protection/>
    </xf>
    <xf numFmtId="49" fontId="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 wrapText="1"/>
      <protection/>
    </xf>
    <xf numFmtId="49" fontId="5" fillId="0" borderId="164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89" fontId="75" fillId="0" borderId="150" xfId="0" applyNumberFormat="1" applyFont="1" applyFill="1" applyBorder="1" applyAlignment="1" applyProtection="1">
      <alignment horizontal="center" vertical="center" wrapText="1"/>
      <protection/>
    </xf>
    <xf numFmtId="189" fontId="75" fillId="0" borderId="102" xfId="0" applyNumberFormat="1" applyFont="1" applyFill="1" applyBorder="1" applyAlignment="1" applyProtection="1">
      <alignment horizontal="center" vertical="center" wrapText="1"/>
      <protection/>
    </xf>
    <xf numFmtId="189" fontId="74" fillId="0" borderId="102" xfId="0" applyNumberFormat="1" applyFont="1" applyFill="1" applyBorder="1" applyAlignment="1" applyProtection="1">
      <alignment horizontal="center" vertical="center"/>
      <protection/>
    </xf>
    <xf numFmtId="192" fontId="74" fillId="0" borderId="102" xfId="0" applyNumberFormat="1" applyFont="1" applyFill="1" applyBorder="1" applyAlignment="1" applyProtection="1">
      <alignment horizontal="center" vertical="center"/>
      <protection/>
    </xf>
    <xf numFmtId="193" fontId="74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79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164" xfId="55" applyNumberFormat="1" applyFont="1" applyFill="1" applyBorder="1" applyAlignment="1">
      <alignment vertical="center" wrapText="1"/>
      <protection/>
    </xf>
    <xf numFmtId="0" fontId="5" fillId="0" borderId="208" xfId="0" applyFont="1" applyFill="1" applyBorder="1" applyAlignment="1">
      <alignment vertical="center"/>
    </xf>
    <xf numFmtId="49" fontId="5" fillId="0" borderId="161" xfId="0" applyNumberFormat="1" applyFont="1" applyFill="1" applyBorder="1" applyAlignment="1" applyProtection="1">
      <alignment horizontal="center" vertical="center" wrapText="1"/>
      <protection/>
    </xf>
    <xf numFmtId="49" fontId="5" fillId="0" borderId="127" xfId="0" applyNumberFormat="1" applyFont="1" applyFill="1" applyBorder="1" applyAlignment="1" applyProtection="1">
      <alignment horizontal="center" vertical="center" wrapText="1"/>
      <protection/>
    </xf>
    <xf numFmtId="49" fontId="5" fillId="0" borderId="179" xfId="0" applyNumberFormat="1" applyFont="1" applyFill="1" applyBorder="1" applyAlignment="1" applyProtection="1">
      <alignment horizontal="center" vertical="center" wrapText="1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62" xfId="55" applyFont="1" applyFill="1" applyBorder="1" applyAlignment="1">
      <alignment horizontal="center" vertical="center" wrapText="1"/>
      <protection/>
    </xf>
    <xf numFmtId="0" fontId="2" fillId="0" borderId="184" xfId="0" applyNumberFormat="1" applyFont="1" applyFill="1" applyBorder="1" applyAlignment="1">
      <alignment horizontal="center" vertical="center" wrapText="1"/>
    </xf>
    <xf numFmtId="0" fontId="5" fillId="0" borderId="152" xfId="55" applyFont="1" applyFill="1" applyBorder="1" applyAlignment="1">
      <alignment horizontal="center" vertical="center" wrapText="1"/>
      <protection/>
    </xf>
    <xf numFmtId="0" fontId="2" fillId="0" borderId="116" xfId="0" applyNumberFormat="1" applyFont="1" applyFill="1" applyBorder="1" applyAlignment="1">
      <alignment horizontal="center" vertical="center" wrapText="1"/>
    </xf>
    <xf numFmtId="196" fontId="2" fillId="0" borderId="110" xfId="55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>
      <alignment horizontal="center" vertical="center" wrapText="1"/>
    </xf>
    <xf numFmtId="0" fontId="5" fillId="35" borderId="145" xfId="0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5" fillId="35" borderId="165" xfId="0" applyFont="1" applyFill="1" applyBorder="1" applyAlignment="1">
      <alignment horizontal="center" vertical="center" wrapText="1"/>
    </xf>
    <xf numFmtId="0" fontId="5" fillId="35" borderId="166" xfId="0" applyFont="1" applyFill="1" applyBorder="1" applyAlignment="1">
      <alignment horizontal="center" vertical="center" wrapText="1"/>
    </xf>
    <xf numFmtId="0" fontId="5" fillId="35" borderId="138" xfId="0" applyFont="1" applyFill="1" applyBorder="1" applyAlignment="1">
      <alignment horizontal="center" vertical="center" wrapText="1"/>
    </xf>
    <xf numFmtId="1" fontId="2" fillId="35" borderId="139" xfId="0" applyNumberFormat="1" applyFont="1" applyFill="1" applyBorder="1" applyAlignment="1" applyProtection="1">
      <alignment horizontal="center" vertical="center"/>
      <protection/>
    </xf>
    <xf numFmtId="0" fontId="2" fillId="35" borderId="135" xfId="0" applyFont="1" applyFill="1" applyBorder="1" applyAlignment="1">
      <alignment horizontal="center" vertical="center" wrapText="1"/>
    </xf>
    <xf numFmtId="0" fontId="5" fillId="35" borderId="136" xfId="0" applyFont="1" applyFill="1" applyBorder="1" applyAlignment="1">
      <alignment horizontal="left" vertical="top" wrapText="1"/>
    </xf>
    <xf numFmtId="0" fontId="2" fillId="35" borderId="168" xfId="0" applyFont="1" applyFill="1" applyBorder="1" applyAlignment="1">
      <alignment horizontal="center" vertical="center" wrapText="1"/>
    </xf>
    <xf numFmtId="188" fontId="2" fillId="35" borderId="166" xfId="0" applyNumberFormat="1" applyFont="1" applyFill="1" applyBorder="1" applyAlignment="1" applyProtection="1">
      <alignment vertical="center"/>
      <protection/>
    </xf>
    <xf numFmtId="188" fontId="2" fillId="35" borderId="167" xfId="0" applyNumberFormat="1" applyFont="1" applyFill="1" applyBorder="1" applyAlignment="1" applyProtection="1">
      <alignment vertical="center"/>
      <protection/>
    </xf>
    <xf numFmtId="49" fontId="5" fillId="35" borderId="1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5" fillId="35" borderId="126" xfId="56" applyNumberFormat="1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9" xfId="55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 wrapText="1"/>
    </xf>
    <xf numFmtId="190" fontId="5" fillId="35" borderId="117" xfId="0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>
      <alignment horizontal="center" vertical="center" wrapText="1"/>
    </xf>
    <xf numFmtId="188" fontId="5" fillId="35" borderId="175" xfId="0" applyNumberFormat="1" applyFont="1" applyFill="1" applyBorder="1" applyAlignment="1">
      <alignment horizontal="center" vertical="center" wrapText="1"/>
    </xf>
    <xf numFmtId="1" fontId="5" fillId="35" borderId="109" xfId="0" applyNumberFormat="1" applyFont="1" applyFill="1" applyBorder="1" applyAlignment="1">
      <alignment horizontal="center" vertical="center" wrapText="1"/>
    </xf>
    <xf numFmtId="0" fontId="5" fillId="35" borderId="110" xfId="0" applyFont="1" applyFill="1" applyBorder="1" applyAlignment="1">
      <alignment horizontal="center" vertical="center" wrapText="1"/>
    </xf>
    <xf numFmtId="0" fontId="2" fillId="35" borderId="191" xfId="0" applyFont="1" applyFill="1" applyBorder="1" applyAlignment="1">
      <alignment horizontal="center" vertical="center" wrapText="1"/>
    </xf>
    <xf numFmtId="1" fontId="2" fillId="35" borderId="124" xfId="55" applyNumberFormat="1" applyFont="1" applyFill="1" applyBorder="1" applyAlignment="1" applyProtection="1">
      <alignment horizontal="center" vertical="center"/>
      <protection/>
    </xf>
    <xf numFmtId="0" fontId="2" fillId="35" borderId="110" xfId="55" applyNumberFormat="1" applyFont="1" applyFill="1" applyBorder="1" applyAlignment="1" applyProtection="1">
      <alignment horizontal="center" vertical="center"/>
      <protection/>
    </xf>
    <xf numFmtId="0" fontId="5" fillId="35" borderId="197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125" xfId="0" applyNumberFormat="1" applyFont="1" applyFill="1" applyBorder="1" applyAlignment="1" applyProtection="1">
      <alignment vertical="center"/>
      <protection/>
    </xf>
    <xf numFmtId="188" fontId="2" fillId="35" borderId="126" xfId="0" applyNumberFormat="1" applyFont="1" applyFill="1" applyBorder="1" applyAlignment="1" applyProtection="1">
      <alignment vertical="center"/>
      <protection/>
    </xf>
    <xf numFmtId="49" fontId="5" fillId="35" borderId="149" xfId="0" applyNumberFormat="1" applyFont="1" applyFill="1" applyBorder="1" applyAlignment="1" applyProtection="1">
      <alignment horizontal="center" vertical="center"/>
      <protection/>
    </xf>
    <xf numFmtId="49" fontId="5" fillId="35" borderId="127" xfId="0" applyNumberFormat="1" applyFont="1" applyFill="1" applyBorder="1" applyAlignment="1">
      <alignment horizontal="left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9" fontId="2" fillId="35" borderId="43" xfId="0" applyNumberFormat="1" applyFont="1" applyFill="1" applyBorder="1" applyAlignment="1" applyProtection="1">
      <alignment horizontal="center" vertical="center"/>
      <protection/>
    </xf>
    <xf numFmtId="188" fontId="5" fillId="35" borderId="109" xfId="0" applyNumberFormat="1" applyFont="1" applyFill="1" applyBorder="1" applyAlignment="1">
      <alignment horizontal="center" vertical="center" wrapText="1"/>
    </xf>
    <xf numFmtId="188" fontId="3" fillId="35" borderId="110" xfId="0" applyNumberFormat="1" applyFont="1" applyFill="1" applyBorder="1" applyAlignment="1" applyProtection="1">
      <alignment vertical="center"/>
      <protection/>
    </xf>
    <xf numFmtId="0" fontId="2" fillId="35" borderId="128" xfId="0" applyFont="1" applyFill="1" applyBorder="1" applyAlignment="1">
      <alignment horizontal="center" vertical="center" wrapText="1"/>
    </xf>
    <xf numFmtId="49" fontId="5" fillId="35" borderId="117" xfId="0" applyNumberFormat="1" applyFont="1" applyFill="1" applyBorder="1" applyAlignment="1">
      <alignment horizontal="center" vertical="center" wrapText="1"/>
    </xf>
    <xf numFmtId="190" fontId="2" fillId="35" borderId="116" xfId="0" applyNumberFormat="1" applyFont="1" applyFill="1" applyBorder="1" applyAlignment="1">
      <alignment horizontal="center" vertical="center" wrapText="1"/>
    </xf>
    <xf numFmtId="0" fontId="2" fillId="35" borderId="145" xfId="0" applyFont="1" applyFill="1" applyBorder="1" applyAlignment="1">
      <alignment horizontal="center" vertical="center" wrapText="1"/>
    </xf>
    <xf numFmtId="1" fontId="2" fillId="35" borderId="116" xfId="0" applyNumberFormat="1" applyFont="1" applyFill="1" applyBorder="1" applyAlignment="1" applyProtection="1">
      <alignment horizontal="center" vertical="center"/>
      <protection/>
    </xf>
    <xf numFmtId="190" fontId="11" fillId="35" borderId="109" xfId="0" applyNumberFormat="1" applyFont="1" applyFill="1" applyBorder="1" applyAlignment="1" applyProtection="1">
      <alignment horizontal="center" vertical="center"/>
      <protection/>
    </xf>
    <xf numFmtId="2" fontId="2" fillId="35" borderId="110" xfId="0" applyNumberFormat="1" applyFont="1" applyFill="1" applyBorder="1" applyAlignment="1" applyProtection="1">
      <alignment vertical="center"/>
      <protection/>
    </xf>
    <xf numFmtId="0" fontId="0" fillId="35" borderId="128" xfId="0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2" fillId="35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117" xfId="0" applyNumberFormat="1" applyFont="1" applyFill="1" applyBorder="1" applyAlignment="1" applyProtection="1">
      <alignment horizontal="center" vertical="center"/>
      <protection/>
    </xf>
    <xf numFmtId="49" fontId="5" fillId="35" borderId="126" xfId="55" applyNumberFormat="1" applyFont="1" applyFill="1" applyBorder="1" applyAlignment="1">
      <alignment horizontal="left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0" fontId="2" fillId="35" borderId="109" xfId="55" applyFont="1" applyFill="1" applyBorder="1" applyAlignment="1">
      <alignment horizontal="center" vertical="center" wrapText="1"/>
      <protection/>
    </xf>
    <xf numFmtId="197" fontId="11" fillId="35" borderId="110" xfId="55" applyNumberFormat="1" applyFont="1" applyFill="1" applyBorder="1" applyAlignment="1" applyProtection="1">
      <alignment horizontal="center" vertical="center"/>
      <protection/>
    </xf>
    <xf numFmtId="195" fontId="5" fillId="35" borderId="117" xfId="55" applyNumberFormat="1" applyFont="1" applyFill="1" applyBorder="1" applyAlignment="1" applyProtection="1">
      <alignment horizontal="center" vertical="center"/>
      <protection/>
    </xf>
    <xf numFmtId="0" fontId="5" fillId="35" borderId="165" xfId="55" applyFont="1" applyFill="1" applyBorder="1" applyAlignment="1">
      <alignment horizontal="center" vertical="center" wrapText="1"/>
      <protection/>
    </xf>
    <xf numFmtId="0" fontId="5" fillId="35" borderId="166" xfId="55" applyFont="1" applyFill="1" applyBorder="1" applyAlignment="1">
      <alignment horizontal="center" vertical="center" wrapText="1"/>
      <protection/>
    </xf>
    <xf numFmtId="0" fontId="5" fillId="35" borderId="196" xfId="55" applyFont="1" applyFill="1" applyBorder="1" applyAlignment="1">
      <alignment horizontal="center" vertical="center" wrapText="1"/>
      <protection/>
    </xf>
    <xf numFmtId="0" fontId="2" fillId="35" borderId="197" xfId="55" applyFont="1" applyFill="1" applyBorder="1" applyAlignment="1">
      <alignment horizontal="center" vertical="center" wrapText="1"/>
      <protection/>
    </xf>
    <xf numFmtId="1" fontId="2" fillId="35" borderId="0" xfId="55" applyNumberFormat="1" applyFont="1" applyFill="1" applyBorder="1" applyAlignment="1">
      <alignment horizontal="center" vertical="center" wrapText="1"/>
      <protection/>
    </xf>
    <xf numFmtId="1" fontId="2" fillId="35" borderId="123" xfId="55" applyNumberFormat="1" applyFont="1" applyFill="1" applyBorder="1" applyAlignment="1" applyProtection="1">
      <alignment horizontal="center" vertical="center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5" fillId="35" borderId="126" xfId="55" applyNumberFormat="1" applyFont="1" applyFill="1" applyBorder="1" applyAlignment="1">
      <alignment vertical="center" wrapText="1"/>
      <protection/>
    </xf>
    <xf numFmtId="196" fontId="2" fillId="35" borderId="116" xfId="55" applyNumberFormat="1" applyFont="1" applyFill="1" applyBorder="1" applyAlignment="1" applyProtection="1">
      <alignment horizontal="center" vertical="center"/>
      <protection/>
    </xf>
    <xf numFmtId="0" fontId="2" fillId="35" borderId="110" xfId="55" applyFont="1" applyFill="1" applyBorder="1" applyAlignment="1">
      <alignment horizontal="center" vertical="center" wrapText="1"/>
      <protection/>
    </xf>
    <xf numFmtId="195" fontId="5" fillId="35" borderId="116" xfId="55" applyNumberFormat="1" applyFont="1" applyFill="1" applyBorder="1" applyAlignment="1" applyProtection="1">
      <alignment horizontal="center" vertical="center"/>
      <protection/>
    </xf>
    <xf numFmtId="195" fontId="5" fillId="35" borderId="109" xfId="55" applyNumberFormat="1" applyFont="1" applyFill="1" applyBorder="1" applyAlignment="1" applyProtection="1">
      <alignment horizontal="center" vertical="center"/>
      <protection/>
    </xf>
    <xf numFmtId="195" fontId="5" fillId="35" borderId="145" xfId="55" applyNumberFormat="1" applyFont="1" applyFill="1" applyBorder="1" applyAlignment="1" applyProtection="1">
      <alignment horizontal="center" vertical="center"/>
      <protection/>
    </xf>
    <xf numFmtId="0" fontId="2" fillId="35" borderId="124" xfId="55" applyFont="1" applyFill="1" applyBorder="1" applyAlignment="1">
      <alignment horizontal="center" vertical="center" wrapText="1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2" fillId="35" borderId="126" xfId="55" applyNumberFormat="1" applyFont="1" applyFill="1" applyBorder="1" applyAlignment="1">
      <alignment horizontal="right" vertical="center" wrapText="1"/>
      <protection/>
    </xf>
    <xf numFmtId="0" fontId="2" fillId="35" borderId="145" xfId="55" applyFont="1" applyFill="1" applyBorder="1" applyAlignment="1">
      <alignment horizontal="center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1" fontId="2" fillId="35" borderId="124" xfId="55" applyNumberFormat="1" applyFont="1" applyFill="1" applyBorder="1" applyAlignment="1">
      <alignment horizontal="center" vertical="center" wrapText="1"/>
      <protection/>
    </xf>
    <xf numFmtId="1" fontId="2" fillId="35" borderId="110" xfId="55" applyNumberFormat="1" applyFont="1" applyFill="1" applyBorder="1" applyAlignment="1" applyProtection="1">
      <alignment horizontal="center" vertical="center"/>
      <protection/>
    </xf>
    <xf numFmtId="1" fontId="2" fillId="35" borderId="109" xfId="55" applyNumberFormat="1" applyFont="1" applyFill="1" applyBorder="1" applyAlignment="1">
      <alignment horizontal="center" vertical="center" wrapText="1"/>
      <protection/>
    </xf>
    <xf numFmtId="0" fontId="5" fillId="35" borderId="116" xfId="55" applyFont="1" applyFill="1" applyBorder="1" applyAlignment="1">
      <alignment horizontal="center" vertical="center" wrapText="1"/>
      <protection/>
    </xf>
    <xf numFmtId="0" fontId="5" fillId="35" borderId="109" xfId="55" applyFont="1" applyFill="1" applyBorder="1" applyAlignment="1">
      <alignment horizontal="center" vertical="center" wrapText="1"/>
      <protection/>
    </xf>
    <xf numFmtId="0" fontId="5" fillId="35" borderId="145" xfId="55" applyFont="1" applyFill="1" applyBorder="1" applyAlignment="1">
      <alignment horizontal="center" vertical="center" wrapText="1"/>
      <protection/>
    </xf>
    <xf numFmtId="0" fontId="2" fillId="35" borderId="201" xfId="55" applyFont="1" applyFill="1" applyBorder="1" applyAlignment="1">
      <alignment horizontal="center" vertical="center" wrapText="1"/>
      <protection/>
    </xf>
    <xf numFmtId="1" fontId="2" fillId="35" borderId="129" xfId="55" applyNumberFormat="1" applyFont="1" applyFill="1" applyBorder="1" applyAlignment="1">
      <alignment horizontal="center" vertical="center" wrapText="1"/>
      <protection/>
    </xf>
    <xf numFmtId="1" fontId="2" fillId="35" borderId="114" xfId="55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locked="0"/>
    </xf>
    <xf numFmtId="189" fontId="5" fillId="35" borderId="145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46" xfId="0" applyFont="1" applyFill="1" applyBorder="1" applyAlignment="1">
      <alignment horizontal="center" vertical="center" wrapText="1"/>
    </xf>
    <xf numFmtId="192" fontId="5" fillId="35" borderId="150" xfId="0" applyNumberFormat="1" applyFont="1" applyFill="1" applyBorder="1" applyAlignment="1" applyProtection="1">
      <alignment horizontal="center" vertical="center"/>
      <protection/>
    </xf>
    <xf numFmtId="0" fontId="5" fillId="35" borderId="133" xfId="0" applyFont="1" applyFill="1" applyBorder="1" applyAlignment="1">
      <alignment horizontal="center" vertical="center" wrapText="1"/>
    </xf>
    <xf numFmtId="193" fontId="5" fillId="35" borderId="150" xfId="0" applyNumberFormat="1" applyFont="1" applyFill="1" applyBorder="1" applyAlignment="1" applyProtection="1">
      <alignment horizontal="center" vertical="center"/>
      <protection/>
    </xf>
    <xf numFmtId="193" fontId="5" fillId="35" borderId="159" xfId="0" applyNumberFormat="1" applyFont="1" applyFill="1" applyBorder="1" applyAlignment="1" applyProtection="1">
      <alignment horizontal="center" vertical="center"/>
      <protection/>
    </xf>
    <xf numFmtId="192" fontId="5" fillId="35" borderId="98" xfId="0" applyNumberFormat="1" applyFont="1" applyFill="1" applyBorder="1" applyAlignment="1" applyProtection="1">
      <alignment horizontal="center" vertical="center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09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18" fillId="0" borderId="210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11" xfId="0" applyFont="1" applyFill="1" applyBorder="1" applyAlignment="1">
      <alignment horizontal="center" vertical="center" wrapText="1"/>
    </xf>
    <xf numFmtId="0" fontId="18" fillId="0" borderId="212" xfId="0" applyFont="1" applyFill="1" applyBorder="1" applyAlignment="1">
      <alignment horizontal="center" vertical="center" wrapText="1"/>
    </xf>
    <xf numFmtId="0" fontId="27" fillId="0" borderId="213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49" fontId="4" fillId="0" borderId="215" xfId="52" applyNumberFormat="1" applyFont="1" applyBorder="1" applyAlignment="1">
      <alignment horizontal="center" vertical="center" wrapText="1"/>
      <protection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57" xfId="52" applyNumberFormat="1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49" fontId="4" fillId="0" borderId="23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31" xfId="0" applyNumberFormat="1" applyFont="1" applyBorder="1" applyAlignment="1">
      <alignment horizontal="center" vertical="center" wrapText="1"/>
    </xf>
    <xf numFmtId="49" fontId="4" fillId="0" borderId="232" xfId="0" applyNumberFormat="1" applyFont="1" applyBorder="1" applyAlignment="1">
      <alignment horizontal="center" vertical="center" wrapText="1"/>
    </xf>
    <xf numFmtId="49" fontId="4" fillId="0" borderId="233" xfId="0" applyNumberFormat="1" applyFont="1" applyBorder="1" applyAlignment="1">
      <alignment horizontal="center" vertical="center" wrapText="1"/>
    </xf>
    <xf numFmtId="49" fontId="4" fillId="0" borderId="234" xfId="0" applyNumberFormat="1" applyFont="1" applyBorder="1" applyAlignment="1">
      <alignment horizontal="center" vertical="center" wrapText="1"/>
    </xf>
    <xf numFmtId="0" fontId="4" fillId="0" borderId="235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9" xfId="52" applyFont="1" applyBorder="1" applyAlignment="1">
      <alignment horizontal="center" vertical="center" wrapText="1"/>
      <protection/>
    </xf>
    <xf numFmtId="0" fontId="4" fillId="0" borderId="236" xfId="52" applyFont="1" applyBorder="1" applyAlignment="1">
      <alignment horizontal="center" vertical="center" wrapText="1"/>
      <protection/>
    </xf>
    <xf numFmtId="0" fontId="4" fillId="0" borderId="237" xfId="52" applyFont="1" applyBorder="1" applyAlignment="1">
      <alignment horizontal="center" vertical="center" wrapText="1"/>
      <protection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4" fillId="0" borderId="238" xfId="52" applyFont="1" applyBorder="1" applyAlignment="1">
      <alignment horizontal="center" vertical="center" wrapText="1"/>
      <protection/>
    </xf>
    <xf numFmtId="0" fontId="4" fillId="0" borderId="217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57" xfId="52" applyFont="1" applyBorder="1" applyAlignment="1">
      <alignment horizontal="center" vertical="center" wrapText="1"/>
      <protection/>
    </xf>
    <xf numFmtId="0" fontId="15" fillId="0" borderId="2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2" xfId="52" applyFont="1" applyBorder="1" applyAlignment="1">
      <alignment horizontal="center" vertical="center" wrapText="1"/>
      <protection/>
    </xf>
    <xf numFmtId="0" fontId="26" fillId="0" borderId="238" xfId="52" applyFont="1" applyBorder="1" applyAlignment="1">
      <alignment horizontal="center" vertical="center" wrapText="1"/>
      <protection/>
    </xf>
    <xf numFmtId="0" fontId="26" fillId="0" borderId="225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48" xfId="52" applyNumberFormat="1" applyFont="1" applyBorder="1" applyAlignment="1" applyProtection="1">
      <alignment horizontal="center" vertical="center" wrapText="1"/>
      <protection locked="0"/>
    </xf>
    <xf numFmtId="49" fontId="15" fillId="0" borderId="249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0" xfId="0" applyFont="1" applyBorder="1" applyAlignment="1">
      <alignment horizontal="center" vertical="center" wrapText="1"/>
    </xf>
    <xf numFmtId="0" fontId="15" fillId="0" borderId="251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3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213" xfId="0" applyFont="1" applyFill="1" applyBorder="1" applyAlignment="1">
      <alignment horizontal="center" vertical="center" wrapText="1"/>
    </xf>
    <xf numFmtId="0" fontId="22" fillId="0" borderId="254" xfId="0" applyFont="1" applyFill="1" applyBorder="1" applyAlignment="1">
      <alignment horizontal="center" vertical="center" wrapText="1"/>
    </xf>
    <xf numFmtId="0" fontId="29" fillId="0" borderId="213" xfId="0" applyFont="1" applyFill="1" applyBorder="1" applyAlignment="1">
      <alignment horizontal="center" vertical="center" wrapText="1"/>
    </xf>
    <xf numFmtId="0" fontId="29" fillId="0" borderId="255" xfId="0" applyFont="1" applyFill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204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77" xfId="0" applyFont="1" applyFill="1" applyBorder="1" applyAlignment="1">
      <alignment horizontal="center" vertical="center" wrapText="1"/>
    </xf>
    <xf numFmtId="1" fontId="22" fillId="0" borderId="256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3" xfId="0" applyNumberFormat="1" applyFont="1" applyBorder="1" applyAlignment="1">
      <alignment horizontal="center" vertical="center" wrapText="1"/>
    </xf>
    <xf numFmtId="0" fontId="22" fillId="0" borderId="256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3" xfId="0" applyFont="1" applyBorder="1" applyAlignment="1">
      <alignment vertical="center" wrapText="1"/>
    </xf>
    <xf numFmtId="0" fontId="22" fillId="0" borderId="256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5" fillId="0" borderId="2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52" xfId="52" applyFont="1" applyBorder="1" applyAlignment="1">
      <alignment horizontal="center" vertical="center" wrapText="1"/>
      <protection/>
    </xf>
    <xf numFmtId="0" fontId="15" fillId="0" borderId="253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4" fillId="0" borderId="258" xfId="0" applyFont="1" applyBorder="1" applyAlignment="1">
      <alignment horizontal="center" vertical="center" wrapText="1"/>
    </xf>
    <xf numFmtId="0" fontId="4" fillId="0" borderId="259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8" fontId="5" fillId="0" borderId="0" xfId="0" applyNumberFormat="1" applyFont="1" applyFill="1" applyBorder="1" applyAlignment="1" applyProtection="1">
      <alignment/>
      <protection/>
    </xf>
    <xf numFmtId="188" fontId="4" fillId="0" borderId="260" xfId="0" applyNumberFormat="1" applyFont="1" applyFill="1" applyBorder="1" applyAlignment="1" applyProtection="1">
      <alignment horizontal="center" vertical="center"/>
      <protection/>
    </xf>
    <xf numFmtId="188" fontId="4" fillId="0" borderId="261" xfId="0" applyNumberFormat="1" applyFont="1" applyFill="1" applyBorder="1" applyAlignment="1" applyProtection="1">
      <alignment horizontal="center" vertical="center"/>
      <protection/>
    </xf>
    <xf numFmtId="188" fontId="4" fillId="0" borderId="262" xfId="0" applyNumberFormat="1" applyFont="1" applyFill="1" applyBorder="1" applyAlignment="1" applyProtection="1">
      <alignment horizontal="center" vertical="center"/>
      <protection/>
    </xf>
    <xf numFmtId="188" fontId="4" fillId="0" borderId="263" xfId="0" applyNumberFormat="1" applyFont="1" applyFill="1" applyBorder="1" applyAlignment="1" applyProtection="1">
      <alignment horizontal="center" vertical="center"/>
      <protection/>
    </xf>
    <xf numFmtId="0" fontId="5" fillId="0" borderId="264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65" xfId="0" applyNumberFormat="1" applyFont="1" applyFill="1" applyBorder="1" applyAlignment="1" applyProtection="1">
      <alignment horizontal="center" vertical="center" wrapText="1"/>
      <protection/>
    </xf>
    <xf numFmtId="0" fontId="6" fillId="0" borderId="266" xfId="0" applyNumberFormat="1" applyFont="1" applyFill="1" applyBorder="1" applyAlignment="1" applyProtection="1">
      <alignment horizontal="center" vertical="center" wrapText="1"/>
      <protection/>
    </xf>
    <xf numFmtId="0" fontId="6" fillId="0" borderId="267" xfId="0" applyNumberFormat="1" applyFont="1" applyFill="1" applyBorder="1" applyAlignment="1" applyProtection="1">
      <alignment horizontal="center" vertical="center" wrapText="1"/>
      <protection/>
    </xf>
    <xf numFmtId="0" fontId="6" fillId="0" borderId="268" xfId="0" applyNumberFormat="1" applyFont="1" applyFill="1" applyBorder="1" applyAlignment="1" applyProtection="1">
      <alignment horizontal="center" vertical="center" wrapText="1"/>
      <protection/>
    </xf>
    <xf numFmtId="0" fontId="6" fillId="0" borderId="269" xfId="0" applyNumberFormat="1" applyFont="1" applyFill="1" applyBorder="1" applyAlignment="1" applyProtection="1">
      <alignment horizontal="center" vertical="center" wrapText="1"/>
      <protection/>
    </xf>
    <xf numFmtId="0" fontId="6" fillId="0" borderId="245" xfId="0" applyNumberFormat="1" applyFont="1" applyFill="1" applyBorder="1" applyAlignment="1" applyProtection="1">
      <alignment horizontal="center" vertical="center" wrapText="1"/>
      <protection/>
    </xf>
    <xf numFmtId="0" fontId="6" fillId="0" borderId="270" xfId="0" applyNumberFormat="1" applyFont="1" applyFill="1" applyBorder="1" applyAlignment="1" applyProtection="1">
      <alignment horizontal="center" vertical="center" wrapText="1"/>
      <protection/>
    </xf>
    <xf numFmtId="0" fontId="6" fillId="0" borderId="234" xfId="0" applyNumberFormat="1" applyFont="1" applyFill="1" applyBorder="1" applyAlignment="1" applyProtection="1">
      <alignment horizontal="center" vertical="center" wrapText="1"/>
      <protection/>
    </xf>
    <xf numFmtId="188" fontId="5" fillId="0" borderId="271" xfId="0" applyNumberFormat="1" applyFont="1" applyFill="1" applyBorder="1" applyAlignment="1" applyProtection="1">
      <alignment horizontal="center" vertical="center" wrapText="1"/>
      <protection/>
    </xf>
    <xf numFmtId="188" fontId="5" fillId="0" borderId="272" xfId="0" applyNumberFormat="1" applyFont="1" applyFill="1" applyBorder="1" applyAlignment="1" applyProtection="1">
      <alignment horizontal="center" vertical="center" wrapText="1"/>
      <protection/>
    </xf>
    <xf numFmtId="188" fontId="5" fillId="0" borderId="273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8" fontId="5" fillId="0" borderId="274" xfId="0" applyNumberFormat="1" applyFont="1" applyFill="1" applyBorder="1" applyAlignment="1" applyProtection="1">
      <alignment horizontal="center" vertical="center" wrapText="1"/>
      <protection/>
    </xf>
    <xf numFmtId="188" fontId="5" fillId="0" borderId="275" xfId="0" applyNumberFormat="1" applyFont="1" applyFill="1" applyBorder="1" applyAlignment="1" applyProtection="1">
      <alignment horizontal="center" vertical="center" wrapText="1"/>
      <protection/>
    </xf>
    <xf numFmtId="188" fontId="5" fillId="0" borderId="171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6" xfId="0" applyFont="1" applyFill="1" applyBorder="1" applyAlignment="1">
      <alignment horizontal="center" vertical="center" wrapText="1"/>
    </xf>
    <xf numFmtId="0" fontId="7" fillId="0" borderId="277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8" fontId="5" fillId="0" borderId="278" xfId="0" applyNumberFormat="1" applyFont="1" applyFill="1" applyBorder="1" applyAlignment="1" applyProtection="1">
      <alignment horizontal="center" vertical="center"/>
      <protection/>
    </xf>
    <xf numFmtId="188" fontId="5" fillId="0" borderId="279" xfId="0" applyNumberFormat="1" applyFont="1" applyFill="1" applyBorder="1" applyAlignment="1" applyProtection="1">
      <alignment horizontal="center" vertical="center"/>
      <protection/>
    </xf>
    <xf numFmtId="188" fontId="5" fillId="0" borderId="119" xfId="0" applyNumberFormat="1" applyFont="1" applyFill="1" applyBorder="1" applyAlignment="1" applyProtection="1">
      <alignment horizontal="center" vertical="center"/>
      <protection/>
    </xf>
    <xf numFmtId="188" fontId="5" fillId="0" borderId="280" xfId="0" applyNumberFormat="1" applyFont="1" applyFill="1" applyBorder="1" applyAlignment="1" applyProtection="1">
      <alignment horizontal="center" vertical="center"/>
      <protection/>
    </xf>
    <xf numFmtId="188" fontId="5" fillId="0" borderId="281" xfId="0" applyNumberFormat="1" applyFont="1" applyFill="1" applyBorder="1" applyAlignment="1" applyProtection="1">
      <alignment horizontal="center" vertical="center"/>
      <protection/>
    </xf>
    <xf numFmtId="188" fontId="5" fillId="0" borderId="282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9" fontId="8" fillId="0" borderId="258" xfId="0" applyNumberFormat="1" applyFont="1" applyFill="1" applyBorder="1" applyAlignment="1" applyProtection="1">
      <alignment horizontal="center" vertical="center" wrapText="1"/>
      <protection/>
    </xf>
    <xf numFmtId="189" fontId="8" fillId="0" borderId="283" xfId="0" applyNumberFormat="1" applyFont="1" applyFill="1" applyBorder="1" applyAlignment="1" applyProtection="1">
      <alignment horizontal="center" vertical="center" wrapText="1"/>
      <protection/>
    </xf>
    <xf numFmtId="189" fontId="75" fillId="0" borderId="150" xfId="0" applyNumberFormat="1" applyFont="1" applyFill="1" applyBorder="1" applyAlignment="1" applyProtection="1">
      <alignment horizontal="center" vertical="center"/>
      <protection/>
    </xf>
    <xf numFmtId="189" fontId="75" fillId="0" borderId="102" xfId="0" applyNumberFormat="1" applyFont="1" applyFill="1" applyBorder="1" applyAlignment="1" applyProtection="1">
      <alignment horizontal="center" vertical="center"/>
      <protection/>
    </xf>
    <xf numFmtId="189" fontId="75" fillId="0" borderId="87" xfId="0" applyNumberFormat="1" applyFont="1" applyFill="1" applyBorder="1" applyAlignment="1" applyProtection="1">
      <alignment horizontal="center" vertical="center"/>
      <protection/>
    </xf>
    <xf numFmtId="189" fontId="75" fillId="0" borderId="205" xfId="0" applyNumberFormat="1" applyFont="1" applyFill="1" applyBorder="1" applyAlignment="1" applyProtection="1">
      <alignment horizontal="center" vertical="center"/>
      <protection/>
    </xf>
    <xf numFmtId="189" fontId="5" fillId="0" borderId="150" xfId="0" applyNumberFormat="1" applyFont="1" applyFill="1" applyBorder="1" applyAlignment="1" applyProtection="1">
      <alignment horizontal="center" vertical="center"/>
      <protection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189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8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58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158" xfId="0" applyFill="1" applyBorder="1" applyAlignment="1">
      <alignment horizontal="center" vertical="center" wrapText="1"/>
    </xf>
    <xf numFmtId="189" fontId="8" fillId="35" borderId="150" xfId="0" applyNumberFormat="1" applyFont="1" applyFill="1" applyBorder="1" applyAlignment="1" applyProtection="1">
      <alignment horizontal="center" vertical="center"/>
      <protection/>
    </xf>
    <xf numFmtId="189" fontId="8" fillId="35" borderId="158" xfId="0" applyNumberFormat="1" applyFont="1" applyFill="1" applyBorder="1" applyAlignment="1" applyProtection="1">
      <alignment horizontal="center" vertical="center"/>
      <protection/>
    </xf>
    <xf numFmtId="0" fontId="5" fillId="0" borderId="185" xfId="0" applyFont="1" applyFill="1" applyBorder="1" applyAlignment="1">
      <alignment horizontal="center" vertical="top" wrapText="1"/>
    </xf>
    <xf numFmtId="0" fontId="5" fillId="0" borderId="237" xfId="0" applyFont="1" applyFill="1" applyBorder="1" applyAlignment="1">
      <alignment horizontal="center" vertical="top" wrapText="1"/>
    </xf>
    <xf numFmtId="0" fontId="5" fillId="0" borderId="285" xfId="0" applyFont="1" applyFill="1" applyBorder="1" applyAlignment="1">
      <alignment horizontal="center" vertical="top" wrapText="1"/>
    </xf>
    <xf numFmtId="0" fontId="5" fillId="0" borderId="286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170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189" fontId="5" fillId="0" borderId="274" xfId="0" applyNumberFormat="1" applyFont="1" applyFill="1" applyBorder="1" applyAlignment="1" applyProtection="1">
      <alignment horizontal="center" vertical="center"/>
      <protection/>
    </xf>
    <xf numFmtId="189" fontId="5" fillId="0" borderId="287" xfId="0" applyNumberFormat="1" applyFont="1" applyFill="1" applyBorder="1" applyAlignment="1" applyProtection="1">
      <alignment horizontal="center" vertical="center"/>
      <protection/>
    </xf>
    <xf numFmtId="189" fontId="5" fillId="0" borderId="288" xfId="0" applyNumberFormat="1" applyFont="1" applyFill="1" applyBorder="1" applyAlignment="1" applyProtection="1">
      <alignment horizontal="center" vertical="center"/>
      <protection/>
    </xf>
    <xf numFmtId="189" fontId="5" fillId="0" borderId="289" xfId="0" applyNumberFormat="1" applyFont="1" applyFill="1" applyBorder="1" applyAlignment="1" applyProtection="1">
      <alignment horizontal="center" vertical="center"/>
      <protection/>
    </xf>
    <xf numFmtId="189" fontId="5" fillId="0" borderId="290" xfId="0" applyNumberFormat="1" applyFont="1" applyFill="1" applyBorder="1" applyAlignment="1" applyProtection="1">
      <alignment horizontal="center" vertical="center"/>
      <protection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0" borderId="291" xfId="0" applyNumberFormat="1" applyFont="1" applyFill="1" applyBorder="1" applyAlignment="1" applyProtection="1">
      <alignment horizontal="center" vertical="center" wrapText="1"/>
      <protection/>
    </xf>
    <xf numFmtId="189" fontId="8" fillId="0" borderId="292" xfId="0" applyNumberFormat="1" applyFont="1" applyFill="1" applyBorder="1" applyAlignment="1" applyProtection="1">
      <alignment horizontal="center" vertical="center" wrapText="1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94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ill="1" applyBorder="1" applyAlignment="1">
      <alignment horizontal="center" vertical="center" wrapText="1"/>
    </xf>
    <xf numFmtId="0" fontId="0" fillId="0" borderId="205" xfId="0" applyFill="1" applyBorder="1" applyAlignment="1">
      <alignment horizontal="center" vertical="center" wrapText="1"/>
    </xf>
    <xf numFmtId="189" fontId="5" fillId="0" borderId="295" xfId="0" applyNumberFormat="1" applyFont="1" applyFill="1" applyBorder="1" applyAlignment="1" applyProtection="1">
      <alignment horizontal="center" vertical="center"/>
      <protection/>
    </xf>
    <xf numFmtId="189" fontId="8" fillId="35" borderId="102" xfId="0" applyNumberFormat="1" applyFont="1" applyFill="1" applyBorder="1" applyAlignment="1" applyProtection="1">
      <alignment horizontal="center" vertical="center"/>
      <protection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58" xfId="0" applyNumberFormat="1" applyFont="1" applyFill="1" applyBorder="1" applyAlignment="1" applyProtection="1">
      <alignment horizontal="center" vertical="center" wrapText="1"/>
      <protection/>
    </xf>
    <xf numFmtId="189" fontId="5" fillId="0" borderId="150" xfId="0" applyNumberFormat="1" applyFont="1" applyFill="1" applyBorder="1" applyAlignment="1" applyProtection="1">
      <alignment horizontal="center" vertical="center" wrapText="1"/>
      <protection/>
    </xf>
    <xf numFmtId="189" fontId="5" fillId="0" borderId="102" xfId="0" applyNumberFormat="1" applyFont="1" applyFill="1" applyBorder="1" applyAlignment="1" applyProtection="1">
      <alignment horizontal="center" vertical="center" wrapText="1"/>
      <protection/>
    </xf>
    <xf numFmtId="189" fontId="5" fillId="0" borderId="158" xfId="0" applyNumberFormat="1" applyFont="1" applyFill="1" applyBorder="1" applyAlignment="1" applyProtection="1">
      <alignment horizontal="center" vertical="center" wrapText="1"/>
      <protection/>
    </xf>
    <xf numFmtId="0" fontId="13" fillId="0" borderId="150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8" fillId="0" borderId="293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94" xfId="0" applyNumberFormat="1" applyFont="1" applyFill="1" applyBorder="1" applyAlignment="1" applyProtection="1">
      <alignment horizontal="center" vertical="center" wrapText="1"/>
      <protection/>
    </xf>
    <xf numFmtId="189" fontId="8" fillId="0" borderId="150" xfId="0" applyNumberFormat="1" applyFont="1" applyFill="1" applyBorder="1" applyAlignment="1" applyProtection="1">
      <alignment horizontal="center" vertical="center" wrapText="1"/>
      <protection/>
    </xf>
    <xf numFmtId="189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189" fontId="5" fillId="0" borderId="142" xfId="0" applyNumberFormat="1" applyFont="1" applyFill="1" applyBorder="1" applyAlignment="1" applyProtection="1">
      <alignment horizontal="center" vertical="center" wrapText="1"/>
      <protection/>
    </xf>
    <xf numFmtId="194" fontId="5" fillId="0" borderId="170" xfId="0" applyNumberFormat="1" applyFont="1" applyFill="1" applyBorder="1" applyAlignment="1" applyProtection="1">
      <alignment horizontal="center" vertical="center"/>
      <protection/>
    </xf>
    <xf numFmtId="194" fontId="5" fillId="0" borderId="102" xfId="0" applyNumberFormat="1" applyFont="1" applyFill="1" applyBorder="1" applyAlignment="1" applyProtection="1">
      <alignment horizontal="center" vertical="center"/>
      <protection/>
    </xf>
    <xf numFmtId="194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96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97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98" xfId="0" applyNumberFormat="1" applyFont="1" applyFill="1" applyBorder="1" applyAlignment="1" applyProtection="1">
      <alignment horizontal="center" vertical="center"/>
      <protection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8" xfId="0" applyNumberFormat="1" applyFont="1" applyFill="1" applyBorder="1" applyAlignment="1" applyProtection="1">
      <alignment horizontal="center" vertical="center"/>
      <protection/>
    </xf>
    <xf numFmtId="189" fontId="8" fillId="0" borderId="102" xfId="0" applyNumberFormat="1" applyFont="1" applyFill="1" applyBorder="1" applyAlignment="1" applyProtection="1">
      <alignment horizontal="center" vertical="center"/>
      <protection/>
    </xf>
    <xf numFmtId="0" fontId="18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17" t="s">
        <v>0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Y1" s="7"/>
      <c r="Z1" s="7"/>
    </row>
    <row r="2" spans="1:26" s="6" customFormat="1" ht="33" customHeight="1">
      <c r="A2" s="1218" t="s">
        <v>1</v>
      </c>
      <c r="B2" s="1219" t="s">
        <v>2</v>
      </c>
      <c r="C2" s="1220" t="s">
        <v>3</v>
      </c>
      <c r="D2" s="1220"/>
      <c r="E2" s="1220"/>
      <c r="F2" s="1220"/>
      <c r="G2" s="1221" t="s">
        <v>4</v>
      </c>
      <c r="H2" s="1219" t="s">
        <v>5</v>
      </c>
      <c r="I2" s="1219"/>
      <c r="J2" s="1219"/>
      <c r="K2" s="1219"/>
      <c r="L2" s="1219"/>
      <c r="M2" s="1219"/>
      <c r="N2" s="1213" t="s">
        <v>6</v>
      </c>
      <c r="O2" s="1213"/>
      <c r="P2" s="1213"/>
      <c r="Q2" s="1213"/>
      <c r="Y2" s="7"/>
      <c r="Z2" s="7"/>
    </row>
    <row r="3" spans="1:26" s="6" customFormat="1" ht="17.25" customHeight="1">
      <c r="A3" s="1218"/>
      <c r="B3" s="1219"/>
      <c r="C3" s="1220"/>
      <c r="D3" s="1220"/>
      <c r="E3" s="1220"/>
      <c r="F3" s="1220"/>
      <c r="G3" s="1221"/>
      <c r="H3" s="1214" t="s">
        <v>7</v>
      </c>
      <c r="I3" s="1215" t="s">
        <v>8</v>
      </c>
      <c r="J3" s="1215"/>
      <c r="K3" s="1215"/>
      <c r="L3" s="1215"/>
      <c r="M3" s="1216" t="s">
        <v>9</v>
      </c>
      <c r="N3" s="1226" t="s">
        <v>10</v>
      </c>
      <c r="O3" s="1226"/>
      <c r="P3" s="1226"/>
      <c r="Q3" s="8" t="s">
        <v>11</v>
      </c>
      <c r="Y3" s="7"/>
      <c r="Z3" s="7"/>
    </row>
    <row r="4" spans="1:26" s="6" customFormat="1" ht="15.75" customHeight="1">
      <c r="A4" s="1218"/>
      <c r="B4" s="1219"/>
      <c r="C4" s="1220"/>
      <c r="D4" s="1220"/>
      <c r="E4" s="1220"/>
      <c r="F4" s="1220"/>
      <c r="G4" s="1221"/>
      <c r="H4" s="1214"/>
      <c r="I4" s="1212" t="s">
        <v>12</v>
      </c>
      <c r="J4" s="1227" t="s">
        <v>13</v>
      </c>
      <c r="K4" s="1227"/>
      <c r="L4" s="1227"/>
      <c r="M4" s="1216"/>
      <c r="N4" s="1228" t="s">
        <v>14</v>
      </c>
      <c r="O4" s="1228"/>
      <c r="P4" s="1228"/>
      <c r="Q4" s="1228"/>
      <c r="R4" s="9"/>
      <c r="S4" s="9"/>
      <c r="Y4" s="7"/>
      <c r="Z4" s="7"/>
    </row>
    <row r="5" spans="1:26" s="6" customFormat="1" ht="12.75" customHeight="1">
      <c r="A5" s="1218"/>
      <c r="B5" s="1219"/>
      <c r="C5" s="1229" t="s">
        <v>15</v>
      </c>
      <c r="D5" s="1231" t="s">
        <v>16</v>
      </c>
      <c r="E5" s="1232" t="s">
        <v>17</v>
      </c>
      <c r="F5" s="1232"/>
      <c r="G5" s="1221"/>
      <c r="H5" s="1214"/>
      <c r="I5" s="1212"/>
      <c r="J5" s="1211" t="s">
        <v>18</v>
      </c>
      <c r="K5" s="1212" t="s">
        <v>19</v>
      </c>
      <c r="L5" s="1212" t="s">
        <v>20</v>
      </c>
      <c r="M5" s="1216"/>
      <c r="N5" s="1228"/>
      <c r="O5" s="1228"/>
      <c r="P5" s="1228"/>
      <c r="Q5" s="1228"/>
      <c r="R5" s="9"/>
      <c r="S5" s="9"/>
      <c r="Y5" s="7"/>
      <c r="Z5" s="7"/>
    </row>
    <row r="6" spans="1:26" s="6" customFormat="1" ht="15.75">
      <c r="A6" s="1218"/>
      <c r="B6" s="1219"/>
      <c r="C6" s="1229"/>
      <c r="D6" s="1231"/>
      <c r="E6" s="1232"/>
      <c r="F6" s="1232"/>
      <c r="G6" s="1221"/>
      <c r="H6" s="1214"/>
      <c r="I6" s="1212"/>
      <c r="J6" s="1211"/>
      <c r="K6" s="1212"/>
      <c r="L6" s="1212"/>
      <c r="M6" s="1216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18"/>
      <c r="B7" s="1219"/>
      <c r="C7" s="1229"/>
      <c r="D7" s="1231"/>
      <c r="E7" s="1222" t="s">
        <v>23</v>
      </c>
      <c r="F7" s="1223" t="s">
        <v>24</v>
      </c>
      <c r="G7" s="1221"/>
      <c r="H7" s="1214"/>
      <c r="I7" s="1212"/>
      <c r="J7" s="1211"/>
      <c r="K7" s="1212"/>
      <c r="L7" s="1212"/>
      <c r="M7" s="1216"/>
      <c r="N7" s="1224" t="s">
        <v>25</v>
      </c>
      <c r="O7" s="1224"/>
      <c r="P7" s="1224"/>
      <c r="Q7" s="1224"/>
      <c r="Y7" s="7"/>
      <c r="Z7" s="7"/>
    </row>
    <row r="8" spans="1:26" s="6" customFormat="1" ht="15.75">
      <c r="A8" s="1218"/>
      <c r="B8" s="1219"/>
      <c r="C8" s="1229"/>
      <c r="D8" s="1231"/>
      <c r="E8" s="1222"/>
      <c r="F8" s="1223"/>
      <c r="G8" s="1221"/>
      <c r="H8" s="1214"/>
      <c r="I8" s="1212"/>
      <c r="J8" s="1211"/>
      <c r="K8" s="1212"/>
      <c r="L8" s="1212"/>
      <c r="M8" s="1216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30" t="s">
        <v>26</v>
      </c>
      <c r="B10" s="1230"/>
      <c r="C10" s="1230"/>
      <c r="D10" s="1230"/>
      <c r="E10" s="1230"/>
      <c r="F10" s="1230"/>
      <c r="G10" s="1230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Y10" s="7"/>
      <c r="Z10" s="7"/>
    </row>
    <row r="11" spans="1:26" s="6" customFormat="1" ht="17.25" customHeight="1">
      <c r="A11" s="1225" t="s">
        <v>27</v>
      </c>
      <c r="B11" s="1225"/>
      <c r="C11" s="1225"/>
      <c r="D11" s="1225"/>
      <c r="E11" s="1225"/>
      <c r="F11" s="1225"/>
      <c r="G11" s="1225"/>
      <c r="H11" s="1225"/>
      <c r="I11" s="1225"/>
      <c r="J11" s="1225"/>
      <c r="K11" s="1225"/>
      <c r="L11" s="1225"/>
      <c r="M11" s="1225"/>
      <c r="N11" s="1225"/>
      <c r="O11" s="1225"/>
      <c r="P11" s="1225"/>
      <c r="Q11" s="1225"/>
      <c r="S11" s="7"/>
      <c r="T11" s="7"/>
      <c r="U11" s="7"/>
      <c r="V11" s="7"/>
      <c r="Y11" s="7"/>
      <c r="Z11" s="7"/>
    </row>
    <row r="12" spans="1:26" s="6" customFormat="1" ht="17.25" customHeight="1">
      <c r="A12" s="1225" t="s">
        <v>28</v>
      </c>
      <c r="B12" s="1225"/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25"/>
      <c r="D17" s="1225"/>
      <c r="E17" s="1225"/>
      <c r="F17" s="1225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25" t="s">
        <v>42</v>
      </c>
      <c r="B18" s="1225"/>
      <c r="C18" s="1225"/>
      <c r="D18" s="1225"/>
      <c r="E18" s="1225"/>
      <c r="F18" s="1225"/>
      <c r="G18" s="1225"/>
      <c r="H18" s="1225"/>
      <c r="I18" s="1225"/>
      <c r="J18" s="1225"/>
      <c r="K18" s="1225"/>
      <c r="L18" s="1225"/>
      <c r="M18" s="1225"/>
      <c r="N18" s="1225"/>
      <c r="O18" s="1225"/>
      <c r="P18" s="1225"/>
      <c r="Q18" s="1225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25"/>
      <c r="D22" s="1225"/>
      <c r="E22" s="1225"/>
      <c r="F22" s="1225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3" t="s">
        <v>51</v>
      </c>
      <c r="B23" s="1233"/>
      <c r="C23" s="1225"/>
      <c r="D23" s="1225"/>
      <c r="E23" s="1225"/>
      <c r="F23" s="1225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34" t="s">
        <v>57</v>
      </c>
      <c r="B25" s="1234"/>
      <c r="C25" s="1234"/>
      <c r="D25" s="1234"/>
      <c r="E25" s="1234"/>
      <c r="F25" s="123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5"/>
      <c r="O26" s="1235"/>
      <c r="P26" s="1235"/>
      <c r="Q26" s="12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5"/>
      <c r="O27" s="1235"/>
      <c r="P27" s="1235"/>
      <c r="Q27" s="12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25" t="s">
        <v>49</v>
      </c>
      <c r="B29" s="1225"/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1225"/>
      <c r="O29" s="1225"/>
      <c r="P29" s="1225"/>
      <c r="Q29" s="1225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25"/>
      <c r="B33" s="1225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9" t="s">
        <v>65</v>
      </c>
      <c r="B34" s="1239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40" t="s">
        <v>72</v>
      </c>
      <c r="B39" s="1240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41"/>
      <c r="B40" s="1241"/>
      <c r="C40" s="1241"/>
      <c r="D40" s="1241"/>
      <c r="E40" s="1241"/>
      <c r="F40" s="1241"/>
      <c r="G40" s="1241"/>
      <c r="H40" s="1241"/>
      <c r="I40" s="1241"/>
      <c r="J40" s="1241"/>
      <c r="K40" s="1241"/>
      <c r="L40" s="1241"/>
      <c r="M40" s="1241"/>
      <c r="N40" s="1241"/>
      <c r="O40" s="1241"/>
      <c r="P40" s="1241"/>
      <c r="Q40" s="1241"/>
      <c r="Y40" s="7"/>
      <c r="Z40" s="7"/>
    </row>
    <row r="41" spans="1:26" s="6" customFormat="1" ht="18" customHeight="1">
      <c r="A41" s="1242" t="s">
        <v>73</v>
      </c>
      <c r="B41" s="1242"/>
      <c r="C41" s="1242"/>
      <c r="D41" s="1242"/>
      <c r="E41" s="1242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2"/>
      <c r="Y41" s="7"/>
      <c r="Z41" s="7"/>
    </row>
    <row r="42" spans="1:26" s="6" customFormat="1" ht="18" customHeight="1">
      <c r="A42" s="1238" t="s">
        <v>74</v>
      </c>
      <c r="B42" s="1238"/>
      <c r="C42" s="1238"/>
      <c r="D42" s="1238"/>
      <c r="E42" s="1238"/>
      <c r="F42" s="1238"/>
      <c r="G42" s="1238"/>
      <c r="H42" s="1238"/>
      <c r="I42" s="1238"/>
      <c r="J42" s="1238"/>
      <c r="K42" s="1238"/>
      <c r="L42" s="1238"/>
      <c r="M42" s="1238"/>
      <c r="N42" s="1238"/>
      <c r="O42" s="1238"/>
      <c r="P42" s="1238"/>
      <c r="Q42" s="1238"/>
      <c r="Y42" s="7"/>
      <c r="Z42" s="7"/>
    </row>
    <row r="43" spans="1:26" s="6" customFormat="1" ht="18" customHeight="1">
      <c r="A43" s="1243" t="s">
        <v>75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36" t="s">
        <v>101</v>
      </c>
      <c r="B55" s="1236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37" t="s">
        <v>102</v>
      </c>
      <c r="B56" s="1237"/>
      <c r="C56" s="1237"/>
      <c r="D56" s="1237"/>
      <c r="E56" s="1237"/>
      <c r="F56" s="1237"/>
      <c r="G56" s="1237"/>
      <c r="H56" s="1237"/>
      <c r="I56" s="1237"/>
      <c r="J56" s="1237"/>
      <c r="K56" s="1237"/>
      <c r="L56" s="1237"/>
      <c r="M56" s="1237"/>
      <c r="N56" s="1237"/>
      <c r="O56" s="1237"/>
      <c r="P56" s="1237"/>
      <c r="Q56" s="1237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38" t="s">
        <v>115</v>
      </c>
      <c r="B63" s="1238"/>
      <c r="C63" s="1238"/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8"/>
      <c r="P63" s="1238"/>
      <c r="Q63" s="1238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49" t="s">
        <v>120</v>
      </c>
      <c r="B70" s="1249"/>
      <c r="C70" s="1249"/>
      <c r="D70" s="1249"/>
      <c r="E70" s="1249"/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38"/>
      <c r="B77" s="1238"/>
      <c r="C77" s="1238"/>
      <c r="D77" s="1238"/>
      <c r="E77" s="1238"/>
      <c r="F77" s="1238"/>
      <c r="G77" s="1238"/>
      <c r="H77" s="1238"/>
      <c r="I77" s="1238"/>
      <c r="J77" s="1238"/>
      <c r="K77" s="1238"/>
      <c r="L77" s="1238"/>
      <c r="M77" s="1238"/>
      <c r="N77" s="1238"/>
      <c r="O77" s="1238"/>
      <c r="P77" s="1238"/>
      <c r="Q77" s="1238"/>
      <c r="Y77" s="7"/>
      <c r="Z77" s="7"/>
    </row>
    <row r="78" spans="1:26" s="6" customFormat="1" ht="18" customHeight="1">
      <c r="A78" s="1250"/>
      <c r="B78" s="1250"/>
      <c r="C78" s="1250"/>
      <c r="D78" s="1250"/>
      <c r="E78" s="1250"/>
      <c r="F78" s="1250"/>
      <c r="G78" s="1250"/>
      <c r="H78" s="1250"/>
      <c r="I78" s="1250"/>
      <c r="J78" s="1250"/>
      <c r="K78" s="1250"/>
      <c r="L78" s="1250"/>
      <c r="M78" s="1250"/>
      <c r="N78" s="1250"/>
      <c r="O78" s="1250"/>
      <c r="P78" s="1250"/>
      <c r="Q78" s="1250"/>
      <c r="Y78" s="7"/>
      <c r="Z78" s="7"/>
    </row>
    <row r="79" spans="1:26" s="6" customFormat="1" ht="19.5" customHeight="1">
      <c r="A79" s="1245" t="s">
        <v>130</v>
      </c>
      <c r="B79" s="1245"/>
      <c r="C79" s="1245"/>
      <c r="D79" s="1245"/>
      <c r="E79" s="1245"/>
      <c r="F79" s="1245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46" t="s">
        <v>136</v>
      </c>
      <c r="B82" s="1246"/>
      <c r="C82" s="1246"/>
      <c r="D82" s="1246"/>
      <c r="E82" s="1246"/>
      <c r="F82" s="1246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47"/>
      <c r="B83" s="1247"/>
      <c r="C83" s="1247"/>
      <c r="D83" s="1247"/>
      <c r="E83" s="1247"/>
      <c r="F83" s="1247"/>
      <c r="G83" s="1247"/>
      <c r="H83" s="1247"/>
      <c r="I83" s="1247"/>
      <c r="J83" s="1247"/>
      <c r="K83" s="1247"/>
      <c r="L83" s="1247"/>
      <c r="M83" s="1247"/>
      <c r="N83" s="1247"/>
      <c r="O83" s="1247"/>
      <c r="P83" s="1247"/>
      <c r="Q83" s="1247"/>
      <c r="Y83" s="7"/>
      <c r="Z83" s="7"/>
    </row>
    <row r="84" spans="1:26" s="6" customFormat="1" ht="21" customHeight="1">
      <c r="A84" s="1245" t="s">
        <v>137</v>
      </c>
      <c r="B84" s="1245"/>
      <c r="C84" s="1245"/>
      <c r="D84" s="1245"/>
      <c r="E84" s="1245"/>
      <c r="F84" s="1245"/>
      <c r="G84" s="1245"/>
      <c r="H84" s="1245"/>
      <c r="I84" s="1245"/>
      <c r="J84" s="1245"/>
      <c r="K84" s="1245"/>
      <c r="L84" s="1245"/>
      <c r="M84" s="1245"/>
      <c r="N84" s="1245"/>
      <c r="O84" s="1245"/>
      <c r="P84" s="1245"/>
      <c r="Q84" s="1245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48" t="s">
        <v>136</v>
      </c>
      <c r="B86" s="1248"/>
      <c r="C86" s="1248"/>
      <c r="D86" s="1248"/>
      <c r="E86" s="1248"/>
      <c r="F86" s="1248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46"/>
      <c r="B87" s="1246"/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Y87" s="7"/>
      <c r="Z87" s="7"/>
    </row>
    <row r="88" spans="1:26" s="6" customFormat="1" ht="21" customHeight="1">
      <c r="A88" s="1251" t="s">
        <v>140</v>
      </c>
      <c r="B88" s="1251"/>
      <c r="C88" s="1251"/>
      <c r="D88" s="1251"/>
      <c r="E88" s="1251"/>
      <c r="F88" s="1251"/>
      <c r="G88" s="1251"/>
      <c r="H88" s="1251"/>
      <c r="I88" s="1251"/>
      <c r="J88" s="1251"/>
      <c r="K88" s="1251"/>
      <c r="L88" s="1251"/>
      <c r="M88" s="1251"/>
      <c r="N88" s="1251"/>
      <c r="O88" s="1251"/>
      <c r="P88" s="1251"/>
      <c r="Q88" s="1251"/>
      <c r="Y88" s="7"/>
      <c r="Z88" s="7"/>
    </row>
    <row r="89" spans="1:26" s="6" customFormat="1" ht="23.25" customHeight="1">
      <c r="A89" s="1252" t="s">
        <v>141</v>
      </c>
      <c r="B89" s="1252"/>
      <c r="C89" s="1252"/>
      <c r="D89" s="1252"/>
      <c r="E89" s="1252"/>
      <c r="F89" s="1252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53" t="s">
        <v>142</v>
      </c>
      <c r="B90" s="1253"/>
      <c r="C90" s="1253"/>
      <c r="D90" s="1253"/>
      <c r="E90" s="1253"/>
      <c r="F90" s="1253"/>
      <c r="G90" s="1253"/>
      <c r="H90" s="1253"/>
      <c r="I90" s="1253"/>
      <c r="J90" s="1253"/>
      <c r="K90" s="1253"/>
      <c r="L90" s="1253"/>
      <c r="M90" s="1253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44" t="s">
        <v>143</v>
      </c>
      <c r="B91" s="1244"/>
      <c r="C91" s="1244"/>
      <c r="D91" s="1244"/>
      <c r="E91" s="1244"/>
      <c r="F91" s="1244"/>
      <c r="G91" s="1244"/>
      <c r="H91" s="1244"/>
      <c r="I91" s="1244"/>
      <c r="J91" s="1244"/>
      <c r="K91" s="1244"/>
      <c r="L91" s="1244"/>
      <c r="M91" s="1244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44" t="s">
        <v>145</v>
      </c>
      <c r="B92" s="1244"/>
      <c r="C92" s="1244"/>
      <c r="D92" s="1244"/>
      <c r="E92" s="1244"/>
      <c r="F92" s="1244"/>
      <c r="G92" s="1244"/>
      <c r="H92" s="1244"/>
      <c r="I92" s="1244"/>
      <c r="J92" s="1244"/>
      <c r="K92" s="1244"/>
      <c r="L92" s="1244"/>
      <c r="M92" s="1244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44" t="s">
        <v>148</v>
      </c>
      <c r="B93" s="1244"/>
      <c r="C93" s="1244"/>
      <c r="D93" s="1244"/>
      <c r="E93" s="1244"/>
      <c r="F93" s="1244"/>
      <c r="G93" s="1244"/>
      <c r="H93" s="1244"/>
      <c r="I93" s="1244"/>
      <c r="J93" s="1244"/>
      <c r="K93" s="1244"/>
      <c r="L93" s="1244"/>
      <c r="M93" s="1244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55" t="s">
        <v>150</v>
      </c>
      <c r="B94" s="1255"/>
      <c r="C94" s="1255"/>
      <c r="D94" s="1255"/>
      <c r="E94" s="1255"/>
      <c r="F94" s="1255"/>
      <c r="G94" s="1255"/>
      <c r="H94" s="1255"/>
      <c r="I94" s="1255"/>
      <c r="J94" s="1255"/>
      <c r="K94" s="1255"/>
      <c r="L94" s="1255"/>
      <c r="M94" s="1255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56">
        <f>G17+G39+G54+G62</f>
        <v>60</v>
      </c>
      <c r="O95" s="1256"/>
      <c r="P95" s="1256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57" t="s">
        <v>155</v>
      </c>
      <c r="I99" s="1257"/>
      <c r="J99" s="1257"/>
      <c r="K99" s="1257"/>
      <c r="L99" s="1257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57" t="s">
        <v>157</v>
      </c>
      <c r="I100" s="1257"/>
      <c r="J100" s="1257"/>
      <c r="K100" s="1257"/>
      <c r="L100" s="1257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57" t="s">
        <v>159</v>
      </c>
      <c r="I101" s="1257"/>
      <c r="J101" s="1257"/>
      <c r="K101" s="1257"/>
      <c r="L101" s="1257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57" t="s">
        <v>161</v>
      </c>
      <c r="I102" s="1257"/>
      <c r="J102" s="1257"/>
      <c r="K102" s="1257"/>
      <c r="L102" s="1257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54"/>
      <c r="C107" s="1254"/>
      <c r="D107" s="1254"/>
      <c r="E107" s="1254"/>
      <c r="F107" s="1254"/>
      <c r="G107" s="1254"/>
      <c r="H107" s="1254"/>
      <c r="I107" s="1254"/>
      <c r="J107" s="1254"/>
      <c r="K107" s="1254"/>
      <c r="L107" s="1254"/>
      <c r="M107" s="1254"/>
      <c r="N107" s="1254"/>
      <c r="O107" s="1254"/>
      <c r="P107" s="1254"/>
      <c r="Q107" s="1254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2:M92"/>
    <mergeCell ref="A70:Q70"/>
    <mergeCell ref="A77:Q77"/>
    <mergeCell ref="A78:Q78"/>
    <mergeCell ref="A88:Q88"/>
    <mergeCell ref="A89:F89"/>
    <mergeCell ref="A90:M90"/>
    <mergeCell ref="A91:M91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33:B33"/>
    <mergeCell ref="C17:F17"/>
    <mergeCell ref="A18:Q18"/>
    <mergeCell ref="C22:F22"/>
    <mergeCell ref="A23:B23"/>
    <mergeCell ref="C23:F23"/>
    <mergeCell ref="A25:F25"/>
    <mergeCell ref="N26:N2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J5:J8"/>
    <mergeCell ref="K5:K8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90" zoomScaleNormal="50" zoomScaleSheetLayoutView="90" zoomScalePageLayoutView="0" workbookViewId="0" topLeftCell="A1">
      <selection activeCell="A3" sqref="A3:O3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58"/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9" t="s">
        <v>162</v>
      </c>
      <c r="Q1" s="1259"/>
      <c r="R1" s="1259"/>
      <c r="S1" s="1259"/>
      <c r="T1" s="1259"/>
      <c r="U1" s="1259"/>
      <c r="V1" s="1259"/>
      <c r="W1" s="1259"/>
      <c r="X1" s="1259"/>
      <c r="Y1" s="1259"/>
      <c r="Z1" s="1259"/>
      <c r="AA1" s="1259"/>
      <c r="AB1" s="1259"/>
      <c r="AC1" s="1259"/>
      <c r="AD1" s="1259"/>
      <c r="AE1" s="1259"/>
      <c r="AF1" s="1259"/>
      <c r="AG1" s="1259"/>
      <c r="AH1" s="1259"/>
      <c r="AI1" s="1259"/>
      <c r="AJ1" s="1259"/>
      <c r="AK1" s="1259"/>
      <c r="AL1" s="1259"/>
      <c r="AM1" s="1259"/>
      <c r="AN1" s="1259"/>
      <c r="AO1" s="1260"/>
      <c r="AP1" s="1260"/>
      <c r="AQ1" s="1260"/>
      <c r="AR1" s="1260"/>
      <c r="AS1" s="1260"/>
      <c r="AT1" s="1260"/>
      <c r="AU1" s="1260"/>
      <c r="AV1" s="1260"/>
      <c r="AW1" s="1260"/>
      <c r="AX1" s="1260"/>
      <c r="AY1" s="1260"/>
      <c r="AZ1" s="1260"/>
      <c r="BA1" s="1260"/>
      <c r="BB1" s="1260"/>
      <c r="BC1" s="1260"/>
      <c r="BD1" s="1260"/>
      <c r="BE1" s="1260"/>
    </row>
    <row r="2" spans="1:57" ht="20.25" customHeight="1">
      <c r="A2" s="1261" t="s">
        <v>163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60"/>
      <c r="AP2" s="1260"/>
      <c r="AQ2" s="1260"/>
      <c r="AR2" s="1260"/>
      <c r="AS2" s="1260"/>
      <c r="AT2" s="1260"/>
      <c r="AU2" s="1260"/>
      <c r="AV2" s="1260"/>
      <c r="AW2" s="1260"/>
      <c r="AX2" s="1260"/>
      <c r="AY2" s="1260"/>
      <c r="AZ2" s="1260"/>
      <c r="BA2" s="1260"/>
      <c r="BB2" s="1260"/>
      <c r="BC2" s="1260"/>
      <c r="BD2" s="1260"/>
      <c r="BE2" s="1260"/>
    </row>
    <row r="3" spans="1:57" ht="23.25" customHeight="1">
      <c r="A3" s="1261" t="s">
        <v>164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2" t="s">
        <v>165</v>
      </c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2"/>
      <c r="AH3" s="1262"/>
      <c r="AI3" s="1262"/>
      <c r="AJ3" s="1262"/>
      <c r="AK3" s="1262"/>
      <c r="AL3" s="1262"/>
      <c r="AM3" s="1262"/>
      <c r="AN3" s="1262"/>
      <c r="AO3" s="1260"/>
      <c r="AP3" s="1260"/>
      <c r="AQ3" s="1260"/>
      <c r="AR3" s="1260"/>
      <c r="AS3" s="1260"/>
      <c r="AT3" s="1260"/>
      <c r="AU3" s="1260"/>
      <c r="AV3" s="1260"/>
      <c r="AW3" s="1260"/>
      <c r="AX3" s="1260"/>
      <c r="AY3" s="1260"/>
      <c r="AZ3" s="1260"/>
      <c r="BA3" s="1260"/>
      <c r="BB3" s="1260"/>
      <c r="BC3" s="1260"/>
      <c r="BD3" s="1260"/>
      <c r="BE3" s="1260"/>
    </row>
    <row r="4" spans="1:57" s="505" customFormat="1" ht="23.25">
      <c r="A4" s="1540" t="s">
        <v>365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/>
      <c r="AL4" s="1264"/>
      <c r="AM4" s="1264"/>
      <c r="AN4" s="1264"/>
      <c r="AO4" s="1267"/>
      <c r="AP4" s="1267"/>
      <c r="AQ4" s="1267"/>
      <c r="AR4" s="1267"/>
      <c r="AS4" s="1267"/>
      <c r="AT4" s="1267"/>
      <c r="AU4" s="1267"/>
      <c r="AV4" s="1267"/>
      <c r="AW4" s="1267"/>
      <c r="AX4" s="1267"/>
      <c r="AY4" s="1267"/>
      <c r="AZ4" s="1267"/>
      <c r="BA4" s="1267"/>
      <c r="BB4" s="1267"/>
      <c r="BC4" s="1267"/>
      <c r="BD4" s="1267"/>
      <c r="BE4" s="1267"/>
    </row>
    <row r="5" spans="1:57" s="505" customFormat="1" ht="27" customHeight="1">
      <c r="A5" s="1541" t="s">
        <v>366</v>
      </c>
      <c r="B5" s="1541"/>
      <c r="C5" s="1541"/>
      <c r="D5" s="1541"/>
      <c r="E5" s="1541"/>
      <c r="F5" s="1541"/>
      <c r="G5" s="1541"/>
      <c r="H5" s="1541"/>
      <c r="I5" s="1541"/>
      <c r="J5" s="1541"/>
      <c r="K5" s="1541"/>
      <c r="L5" s="1541"/>
      <c r="M5" s="1541"/>
      <c r="N5" s="1541"/>
      <c r="O5" s="1541"/>
      <c r="P5" s="1268" t="s">
        <v>166</v>
      </c>
      <c r="Q5" s="1268"/>
      <c r="R5" s="1268"/>
      <c r="S5" s="1268"/>
      <c r="T5" s="1268"/>
      <c r="U5" s="1268"/>
      <c r="V5" s="1268"/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  <c r="AI5" s="1268"/>
      <c r="AJ5" s="1268"/>
      <c r="AK5" s="1268"/>
      <c r="AL5" s="1268"/>
      <c r="AM5" s="1268"/>
      <c r="AN5" s="1268"/>
      <c r="AO5" s="1267" t="s">
        <v>292</v>
      </c>
      <c r="AP5" s="1267"/>
      <c r="AQ5" s="1267"/>
      <c r="AR5" s="1267"/>
      <c r="AS5" s="1267"/>
      <c r="AT5" s="1267"/>
      <c r="AU5" s="1267"/>
      <c r="AV5" s="1267"/>
      <c r="AW5" s="1267"/>
      <c r="AX5" s="1267"/>
      <c r="AY5" s="1267"/>
      <c r="AZ5" s="1267"/>
      <c r="BA5" s="1267"/>
      <c r="BB5" s="1267"/>
      <c r="BC5" s="1267"/>
      <c r="BD5" s="1267"/>
      <c r="BE5" s="1267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64" t="s">
        <v>251</v>
      </c>
      <c r="Q6" s="1264"/>
      <c r="R6" s="1264"/>
      <c r="S6" s="1264"/>
      <c r="T6" s="1264"/>
      <c r="U6" s="1264"/>
      <c r="V6" s="1264"/>
      <c r="W6" s="1264"/>
      <c r="X6" s="1264"/>
      <c r="Y6" s="1264"/>
      <c r="Z6" s="1264"/>
      <c r="AA6" s="1264"/>
      <c r="AB6" s="1264"/>
      <c r="AC6" s="1264"/>
      <c r="AD6" s="1264"/>
      <c r="AE6" s="1264"/>
      <c r="AF6" s="1264"/>
      <c r="AG6" s="1264"/>
      <c r="AH6" s="1264"/>
      <c r="AI6" s="1264"/>
      <c r="AJ6" s="1264"/>
      <c r="AK6" s="1264"/>
      <c r="AL6" s="1264"/>
      <c r="AM6" s="1264"/>
      <c r="AN6" s="1264"/>
      <c r="AO6" s="1267"/>
      <c r="AP6" s="1267"/>
      <c r="AQ6" s="1267"/>
      <c r="AR6" s="1267"/>
      <c r="AS6" s="1267"/>
      <c r="AT6" s="1267"/>
      <c r="AU6" s="1267"/>
      <c r="AV6" s="1267"/>
      <c r="AW6" s="1267"/>
      <c r="AX6" s="1267"/>
      <c r="AY6" s="1267"/>
      <c r="AZ6" s="1267"/>
      <c r="BA6" s="1267"/>
      <c r="BB6" s="1267"/>
      <c r="BC6" s="1267"/>
      <c r="BD6" s="1267"/>
      <c r="BE6" s="1267"/>
    </row>
    <row r="7" spans="1:57" s="505" customFormat="1" ht="30" customHeight="1">
      <c r="A7" s="1269" t="s">
        <v>167</v>
      </c>
      <c r="B7" s="1269"/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69"/>
      <c r="P7" s="1264" t="s">
        <v>237</v>
      </c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1264"/>
      <c r="AL7" s="1264"/>
      <c r="AM7" s="1264"/>
      <c r="AN7" s="1264"/>
      <c r="AO7" s="1267"/>
      <c r="AP7" s="1267"/>
      <c r="AQ7" s="1267"/>
      <c r="AR7" s="1267"/>
      <c r="AS7" s="1267"/>
      <c r="AT7" s="1267"/>
      <c r="AU7" s="1267"/>
      <c r="AV7" s="1267"/>
      <c r="AW7" s="1267"/>
      <c r="AX7" s="1267"/>
      <c r="AY7" s="1267"/>
      <c r="AZ7" s="1267"/>
      <c r="BA7" s="1267"/>
      <c r="BB7" s="1267"/>
      <c r="BC7" s="1267"/>
      <c r="BD7" s="1267"/>
      <c r="BE7" s="1267"/>
    </row>
    <row r="8" spans="1:57" s="505" customFormat="1" ht="33.75" customHeight="1">
      <c r="A8" s="1265" t="s">
        <v>168</v>
      </c>
      <c r="B8" s="1265"/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4" t="s">
        <v>293</v>
      </c>
      <c r="Q8" s="1264"/>
      <c r="R8" s="1264"/>
      <c r="S8" s="1264"/>
      <c r="T8" s="1264"/>
      <c r="U8" s="1264"/>
      <c r="V8" s="1264"/>
      <c r="W8" s="1264"/>
      <c r="X8" s="1264"/>
      <c r="Y8" s="1264"/>
      <c r="Z8" s="1264"/>
      <c r="AA8" s="1264"/>
      <c r="AB8" s="1264"/>
      <c r="AC8" s="1264"/>
      <c r="AD8" s="1264"/>
      <c r="AE8" s="1264"/>
      <c r="AF8" s="1264"/>
      <c r="AG8" s="1264"/>
      <c r="AH8" s="1264"/>
      <c r="AI8" s="1264"/>
      <c r="AJ8" s="1264"/>
      <c r="AK8" s="1264"/>
      <c r="AL8" s="1264"/>
      <c r="AM8" s="1264"/>
      <c r="AN8" s="1264"/>
      <c r="AO8" s="1267"/>
      <c r="AP8" s="1267"/>
      <c r="AQ8" s="1267"/>
      <c r="AR8" s="1267"/>
      <c r="AS8" s="1267"/>
      <c r="AT8" s="1267"/>
      <c r="AU8" s="1267"/>
      <c r="AV8" s="1267"/>
      <c r="AW8" s="1267"/>
      <c r="AX8" s="1267"/>
      <c r="AY8" s="1267"/>
      <c r="AZ8" s="1267"/>
      <c r="BA8" s="1267"/>
      <c r="BB8" s="1267"/>
      <c r="BC8" s="1267"/>
      <c r="BD8" s="1267"/>
      <c r="BE8" s="1267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64" t="s">
        <v>359</v>
      </c>
      <c r="Q9" s="1264"/>
      <c r="R9" s="1264"/>
      <c r="S9" s="1264"/>
      <c r="T9" s="1264"/>
      <c r="U9" s="1264"/>
      <c r="V9" s="1264"/>
      <c r="W9" s="1264"/>
      <c r="X9" s="1264"/>
      <c r="Y9" s="1264"/>
      <c r="Z9" s="1264"/>
      <c r="AA9" s="1264"/>
      <c r="AB9" s="1264"/>
      <c r="AC9" s="1264"/>
      <c r="AD9" s="1264"/>
      <c r="AE9" s="1264"/>
      <c r="AF9" s="1264"/>
      <c r="AG9" s="1264"/>
      <c r="AH9" s="1264"/>
      <c r="AI9" s="1264"/>
      <c r="AJ9" s="1264"/>
      <c r="AK9" s="1264"/>
      <c r="AL9" s="1264"/>
      <c r="AM9" s="1264"/>
      <c r="AN9" s="1264"/>
      <c r="AO9" s="1267" t="s">
        <v>252</v>
      </c>
      <c r="AP9" s="1267"/>
      <c r="AQ9" s="1267"/>
      <c r="AR9" s="1267"/>
      <c r="AS9" s="1267"/>
      <c r="AT9" s="1267"/>
      <c r="AU9" s="1267"/>
      <c r="AV9" s="1267"/>
      <c r="AW9" s="1267"/>
      <c r="AX9" s="1267"/>
      <c r="AY9" s="1267"/>
      <c r="AZ9" s="1267"/>
      <c r="BA9" s="1267"/>
      <c r="BB9" s="1267"/>
      <c r="BC9" s="1267"/>
      <c r="BD9" s="1267"/>
      <c r="BE9" s="1267"/>
    </row>
    <row r="10" spans="16:57" s="505" customFormat="1" ht="24.75" customHeight="1">
      <c r="P10" s="1275" t="s">
        <v>315</v>
      </c>
      <c r="Q10" s="1275"/>
      <c r="R10" s="1275"/>
      <c r="S10" s="1275"/>
      <c r="T10" s="1275"/>
      <c r="U10" s="1275"/>
      <c r="V10" s="1275"/>
      <c r="W10" s="1275"/>
      <c r="X10" s="1275"/>
      <c r="Y10" s="1275"/>
      <c r="Z10" s="1275"/>
      <c r="AA10" s="1275"/>
      <c r="AB10" s="1275"/>
      <c r="AC10" s="1275"/>
      <c r="AD10" s="1275"/>
      <c r="AE10" s="1275"/>
      <c r="AF10" s="1275"/>
      <c r="AG10" s="1275"/>
      <c r="AH10" s="1275"/>
      <c r="AI10" s="1275"/>
      <c r="AJ10" s="1275"/>
      <c r="AK10" s="1275"/>
      <c r="AL10" s="1275"/>
      <c r="AM10" s="1275"/>
      <c r="AN10" s="1275"/>
      <c r="AO10" s="1267" t="s">
        <v>253</v>
      </c>
      <c r="AP10" s="1267"/>
      <c r="AQ10" s="1267"/>
      <c r="AR10" s="1267"/>
      <c r="AS10" s="1267"/>
      <c r="AT10" s="1267"/>
      <c r="AU10" s="1267"/>
      <c r="AV10" s="1267"/>
      <c r="AW10" s="1267"/>
      <c r="AX10" s="1267"/>
      <c r="AY10" s="1267"/>
      <c r="AZ10" s="1267"/>
      <c r="BA10" s="1267"/>
      <c r="BB10" s="1267"/>
      <c r="BC10" s="1267"/>
      <c r="BD10" s="1267"/>
      <c r="BE10" s="1267"/>
    </row>
    <row r="11" spans="16:57" s="505" customFormat="1" ht="24" customHeight="1"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1276"/>
      <c r="AG11" s="1276"/>
      <c r="AH11" s="1276"/>
      <c r="AI11" s="1276"/>
      <c r="AJ11" s="1276"/>
      <c r="AK11" s="1276"/>
      <c r="AL11" s="1276"/>
      <c r="AM11" s="1276"/>
      <c r="AN11" s="1276"/>
      <c r="AO11" s="1267" t="s">
        <v>254</v>
      </c>
      <c r="AP11" s="1267"/>
      <c r="AQ11" s="1267"/>
      <c r="AR11" s="1267"/>
      <c r="AS11" s="1267"/>
      <c r="AT11" s="1267"/>
      <c r="AU11" s="1267"/>
      <c r="AV11" s="1267"/>
      <c r="AW11" s="1267"/>
      <c r="AX11" s="1267"/>
      <c r="AY11" s="1267"/>
      <c r="AZ11" s="1267"/>
      <c r="BA11" s="1267"/>
      <c r="BB11" s="1267"/>
      <c r="BC11" s="1267"/>
      <c r="BD11" s="1267"/>
      <c r="BE11" s="1267"/>
    </row>
    <row r="12" spans="16:57" s="505" customFormat="1" ht="24" customHeight="1" hidden="1">
      <c r="P12" s="1263"/>
      <c r="Q12" s="1263"/>
      <c r="R12" s="1263"/>
      <c r="S12" s="1263"/>
      <c r="T12" s="1263"/>
      <c r="U12" s="1263"/>
      <c r="V12" s="1263"/>
      <c r="W12" s="1263"/>
      <c r="X12" s="1263"/>
      <c r="Y12" s="1263"/>
      <c r="Z12" s="1263"/>
      <c r="AA12" s="1263"/>
      <c r="AB12" s="1263"/>
      <c r="AC12" s="1263"/>
      <c r="AD12" s="1263"/>
      <c r="AE12" s="1263"/>
      <c r="AF12" s="1263"/>
      <c r="AG12" s="1263"/>
      <c r="AH12" s="1263"/>
      <c r="AI12" s="1263"/>
      <c r="AJ12" s="1263"/>
      <c r="AK12" s="1263"/>
      <c r="AL12" s="1263"/>
      <c r="AM12" s="1263"/>
      <c r="AN12" s="1263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63"/>
      <c r="Q13" s="1263"/>
      <c r="R13" s="1263"/>
      <c r="S13" s="1263"/>
      <c r="T13" s="1263"/>
      <c r="U13" s="1263"/>
      <c r="V13" s="1263"/>
      <c r="W13" s="1263"/>
      <c r="X13" s="1263"/>
      <c r="Y13" s="1263"/>
      <c r="Z13" s="1263"/>
      <c r="AA13" s="1263"/>
      <c r="AB13" s="1263"/>
      <c r="AC13" s="1263"/>
      <c r="AD13" s="1263"/>
      <c r="AE13" s="1263"/>
      <c r="AF13" s="1263"/>
      <c r="AG13" s="1263"/>
      <c r="AH13" s="1263"/>
      <c r="AI13" s="1263"/>
      <c r="AJ13" s="1263"/>
      <c r="AK13" s="1263"/>
      <c r="AL13" s="1263"/>
      <c r="AM13" s="1263"/>
      <c r="AN13" s="1263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63"/>
      <c r="Q14" s="1263"/>
      <c r="R14" s="1263"/>
      <c r="S14" s="1263"/>
      <c r="T14" s="1263"/>
      <c r="U14" s="1263"/>
      <c r="V14" s="1263"/>
      <c r="W14" s="1263"/>
      <c r="X14" s="1263"/>
      <c r="Y14" s="1263"/>
      <c r="Z14" s="1263"/>
      <c r="AA14" s="1263"/>
      <c r="AB14" s="1263"/>
      <c r="AC14" s="1263"/>
      <c r="AD14" s="1263"/>
      <c r="AE14" s="1263"/>
      <c r="AF14" s="1263"/>
      <c r="AG14" s="1263"/>
      <c r="AH14" s="1263"/>
      <c r="AI14" s="1263"/>
      <c r="AJ14" s="1263"/>
      <c r="AK14" s="1263"/>
      <c r="AL14" s="1263"/>
      <c r="AM14" s="1263"/>
      <c r="AN14" s="1263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J15" s="1263"/>
      <c r="AK15" s="1263"/>
      <c r="AL15" s="1263"/>
      <c r="AM15" s="1263"/>
      <c r="AN15" s="1263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266"/>
      <c r="AP17" s="1266"/>
      <c r="AQ17" s="1266"/>
      <c r="AR17" s="1266"/>
      <c r="AS17" s="1266"/>
      <c r="AT17" s="1266"/>
      <c r="AU17" s="1266"/>
      <c r="AV17" s="1266"/>
      <c r="AW17" s="1266"/>
      <c r="AX17" s="1266"/>
      <c r="AY17" s="1266"/>
      <c r="AZ17" s="1266"/>
      <c r="BA17" s="1266"/>
      <c r="BB17" s="1266"/>
      <c r="BC17" s="1266"/>
      <c r="BD17" s="1266"/>
      <c r="BE17" s="1266"/>
    </row>
    <row r="18" spans="16:57" s="505" customFormat="1" ht="23.25" customHeight="1">
      <c r="P18" s="1277"/>
      <c r="Q18" s="1277"/>
      <c r="R18" s="1277"/>
      <c r="S18" s="1277"/>
      <c r="T18" s="1277"/>
      <c r="U18" s="1277"/>
      <c r="V18" s="1277"/>
      <c r="W18" s="1277"/>
      <c r="X18" s="1277"/>
      <c r="Y18" s="1277"/>
      <c r="Z18" s="1277"/>
      <c r="AA18" s="1277"/>
      <c r="AB18" s="1277"/>
      <c r="AC18" s="1277"/>
      <c r="AD18" s="1277"/>
      <c r="AE18" s="1277"/>
      <c r="AF18" s="1277"/>
      <c r="AG18" s="1277"/>
      <c r="AH18" s="1277"/>
      <c r="AI18" s="1277"/>
      <c r="AJ18" s="1277"/>
      <c r="AK18" s="1277"/>
      <c r="AL18" s="1277"/>
      <c r="AM18" s="1277"/>
      <c r="AN18" s="1277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284" t="s">
        <v>221</v>
      </c>
      <c r="B19" s="1284"/>
      <c r="C19" s="1284"/>
      <c r="D19" s="1284"/>
      <c r="E19" s="1284"/>
      <c r="F19" s="1284"/>
      <c r="G19" s="1284"/>
      <c r="H19" s="1284"/>
      <c r="I19" s="1284"/>
      <c r="J19" s="1284"/>
      <c r="K19" s="1284"/>
      <c r="L19" s="1284"/>
      <c r="M19" s="1284"/>
      <c r="N19" s="1284"/>
      <c r="O19" s="1284"/>
      <c r="P19" s="1284"/>
      <c r="Q19" s="1284"/>
      <c r="R19" s="1284"/>
      <c r="S19" s="1284"/>
      <c r="T19" s="1284"/>
      <c r="U19" s="1284"/>
      <c r="V19" s="1284"/>
      <c r="W19" s="1284"/>
      <c r="X19" s="1284"/>
      <c r="Y19" s="1284"/>
      <c r="Z19" s="1284"/>
      <c r="AA19" s="1284"/>
      <c r="AB19" s="1284"/>
      <c r="AC19" s="1284"/>
      <c r="AD19" s="1284"/>
      <c r="AE19" s="1284"/>
      <c r="AF19" s="1284"/>
      <c r="AG19" s="1284"/>
      <c r="AH19" s="1284"/>
      <c r="AI19" s="1284"/>
      <c r="AJ19" s="1284"/>
      <c r="AK19" s="1284"/>
      <c r="AL19" s="1284"/>
      <c r="AM19" s="1284"/>
      <c r="AN19" s="1284"/>
      <c r="AO19" s="1284"/>
      <c r="AP19" s="1284"/>
      <c r="AQ19" s="1284"/>
      <c r="AR19" s="1284"/>
      <c r="AS19" s="1284"/>
      <c r="AT19" s="1284"/>
      <c r="AU19" s="1284"/>
      <c r="AV19" s="1284"/>
      <c r="AW19" s="1284"/>
      <c r="AX19" s="1284"/>
      <c r="AY19" s="1284"/>
      <c r="AZ19" s="1284"/>
      <c r="BA19" s="1284"/>
      <c r="BB19" s="1284"/>
      <c r="BC19" s="1284"/>
      <c r="BD19" s="1284"/>
      <c r="BE19" s="1284"/>
    </row>
    <row r="20" ht="16.5" thickBot="1"/>
    <row r="21" spans="1:57" ht="18" customHeight="1" thickBot="1">
      <c r="A21" s="1285" t="s">
        <v>169</v>
      </c>
      <c r="B21" s="1270" t="s">
        <v>170</v>
      </c>
      <c r="C21" s="1271"/>
      <c r="D21" s="1271"/>
      <c r="E21" s="1272"/>
      <c r="F21" s="1273" t="s">
        <v>171</v>
      </c>
      <c r="G21" s="1271"/>
      <c r="H21" s="1271"/>
      <c r="I21" s="1274"/>
      <c r="J21" s="1270" t="s">
        <v>172</v>
      </c>
      <c r="K21" s="1271"/>
      <c r="L21" s="1271"/>
      <c r="M21" s="1272"/>
      <c r="N21" s="1270" t="s">
        <v>173</v>
      </c>
      <c r="O21" s="1271"/>
      <c r="P21" s="1271"/>
      <c r="Q21" s="1271"/>
      <c r="R21" s="1272"/>
      <c r="S21" s="1270" t="s">
        <v>174</v>
      </c>
      <c r="T21" s="1271"/>
      <c r="U21" s="1271"/>
      <c r="V21" s="1271"/>
      <c r="W21" s="1272"/>
      <c r="X21" s="1273" t="s">
        <v>175</v>
      </c>
      <c r="Y21" s="1271"/>
      <c r="Z21" s="1271"/>
      <c r="AA21" s="1274"/>
      <c r="AB21" s="1270" t="s">
        <v>176</v>
      </c>
      <c r="AC21" s="1271"/>
      <c r="AD21" s="1271"/>
      <c r="AE21" s="1272"/>
      <c r="AF21" s="1273" t="s">
        <v>177</v>
      </c>
      <c r="AG21" s="1271"/>
      <c r="AH21" s="1271"/>
      <c r="AI21" s="1274"/>
      <c r="AJ21" s="1270" t="s">
        <v>178</v>
      </c>
      <c r="AK21" s="1271"/>
      <c r="AL21" s="1271"/>
      <c r="AM21" s="1271"/>
      <c r="AN21" s="1272"/>
      <c r="AO21" s="1273" t="s">
        <v>179</v>
      </c>
      <c r="AP21" s="1271"/>
      <c r="AQ21" s="1271"/>
      <c r="AR21" s="1274"/>
      <c r="AS21" s="1270" t="s">
        <v>180</v>
      </c>
      <c r="AT21" s="1271"/>
      <c r="AU21" s="1271"/>
      <c r="AV21" s="1272"/>
      <c r="AW21" s="1273" t="s">
        <v>181</v>
      </c>
      <c r="AX21" s="1271"/>
      <c r="AY21" s="1271"/>
      <c r="AZ21" s="1271"/>
      <c r="BA21" s="1272"/>
      <c r="BB21" s="1278"/>
      <c r="BC21" s="1278"/>
      <c r="BD21" s="1278"/>
      <c r="BE21" s="1278"/>
    </row>
    <row r="22" spans="1:57" s="512" customFormat="1" ht="20.25" customHeight="1" thickBot="1">
      <c r="A22" s="1286"/>
      <c r="B22" s="618">
        <v>1</v>
      </c>
      <c r="C22" s="619">
        <v>2</v>
      </c>
      <c r="D22" s="619">
        <v>3</v>
      </c>
      <c r="E22" s="620">
        <v>4</v>
      </c>
      <c r="F22" s="621">
        <v>5</v>
      </c>
      <c r="G22" s="619">
        <v>6</v>
      </c>
      <c r="H22" s="619">
        <v>7</v>
      </c>
      <c r="I22" s="622">
        <v>8</v>
      </c>
      <c r="J22" s="618">
        <v>9</v>
      </c>
      <c r="K22" s="619">
        <v>10</v>
      </c>
      <c r="L22" s="619">
        <v>11</v>
      </c>
      <c r="M22" s="620">
        <v>12</v>
      </c>
      <c r="N22" s="618">
        <v>13</v>
      </c>
      <c r="O22" s="619">
        <v>14</v>
      </c>
      <c r="P22" s="619">
        <v>15</v>
      </c>
      <c r="Q22" s="619">
        <v>16</v>
      </c>
      <c r="R22" s="620">
        <v>17</v>
      </c>
      <c r="S22" s="618">
        <v>18</v>
      </c>
      <c r="T22" s="619">
        <v>19</v>
      </c>
      <c r="U22" s="619">
        <v>20</v>
      </c>
      <c r="V22" s="619">
        <v>21</v>
      </c>
      <c r="W22" s="620">
        <v>22</v>
      </c>
      <c r="X22" s="621">
        <v>23</v>
      </c>
      <c r="Y22" s="619">
        <v>24</v>
      </c>
      <c r="Z22" s="619">
        <v>25</v>
      </c>
      <c r="AA22" s="622">
        <v>26</v>
      </c>
      <c r="AB22" s="618">
        <v>27</v>
      </c>
      <c r="AC22" s="619">
        <v>28</v>
      </c>
      <c r="AD22" s="619">
        <v>29</v>
      </c>
      <c r="AE22" s="620">
        <v>30</v>
      </c>
      <c r="AF22" s="621">
        <v>31</v>
      </c>
      <c r="AG22" s="619">
        <v>32</v>
      </c>
      <c r="AH22" s="619">
        <v>33</v>
      </c>
      <c r="AI22" s="622">
        <v>34</v>
      </c>
      <c r="AJ22" s="618">
        <v>35</v>
      </c>
      <c r="AK22" s="619">
        <v>36</v>
      </c>
      <c r="AL22" s="619">
        <v>37</v>
      </c>
      <c r="AM22" s="619">
        <v>38</v>
      </c>
      <c r="AN22" s="620">
        <v>39</v>
      </c>
      <c r="AO22" s="621">
        <v>40</v>
      </c>
      <c r="AP22" s="619">
        <v>41</v>
      </c>
      <c r="AQ22" s="619">
        <v>42</v>
      </c>
      <c r="AR22" s="622">
        <v>43</v>
      </c>
      <c r="AS22" s="618">
        <v>44</v>
      </c>
      <c r="AT22" s="619">
        <v>45</v>
      </c>
      <c r="AU22" s="619">
        <v>46</v>
      </c>
      <c r="AV22" s="620">
        <v>47</v>
      </c>
      <c r="AW22" s="621">
        <v>48</v>
      </c>
      <c r="AX22" s="619">
        <v>49</v>
      </c>
      <c r="AY22" s="619">
        <v>50</v>
      </c>
      <c r="AZ22" s="619">
        <v>51</v>
      </c>
      <c r="BA22" s="620">
        <v>52</v>
      </c>
      <c r="BB22" s="511"/>
      <c r="BC22" s="511"/>
      <c r="BD22" s="511"/>
      <c r="BE22" s="511"/>
    </row>
    <row r="23" spans="1:57" ht="19.5" customHeight="1">
      <c r="A23" s="623">
        <v>1</v>
      </c>
      <c r="B23" s="597"/>
      <c r="C23" s="598"/>
      <c r="D23" s="598"/>
      <c r="E23" s="599"/>
      <c r="F23" s="600"/>
      <c r="G23" s="598"/>
      <c r="H23" s="598"/>
      <c r="I23" s="601"/>
      <c r="J23" s="602"/>
      <c r="K23" s="598"/>
      <c r="L23" s="598"/>
      <c r="M23" s="599"/>
      <c r="N23" s="597"/>
      <c r="O23" s="598"/>
      <c r="P23" s="603"/>
      <c r="Q23" s="603" t="s">
        <v>182</v>
      </c>
      <c r="R23" s="604" t="s">
        <v>182</v>
      </c>
      <c r="S23" s="605" t="s">
        <v>183</v>
      </c>
      <c r="T23" s="606"/>
      <c r="U23" s="606"/>
      <c r="V23" s="607"/>
      <c r="W23" s="608"/>
      <c r="X23" s="609"/>
      <c r="Y23" s="607"/>
      <c r="Z23" s="607"/>
      <c r="AA23" s="610"/>
      <c r="AB23" s="611"/>
      <c r="AC23" s="607" t="s">
        <v>183</v>
      </c>
      <c r="AD23" s="607" t="s">
        <v>183</v>
      </c>
      <c r="AE23" s="608" t="s">
        <v>183</v>
      </c>
      <c r="AF23" s="612" t="s">
        <v>183</v>
      </c>
      <c r="AG23" s="606"/>
      <c r="AH23" s="606"/>
      <c r="AI23" s="613"/>
      <c r="AJ23" s="614"/>
      <c r="AK23" s="606"/>
      <c r="AL23" s="606"/>
      <c r="AM23" s="606"/>
      <c r="AN23" s="615"/>
      <c r="AO23" s="616"/>
      <c r="AP23" s="603" t="s">
        <v>182</v>
      </c>
      <c r="AQ23" s="603" t="s">
        <v>182</v>
      </c>
      <c r="AR23" s="617" t="s">
        <v>182</v>
      </c>
      <c r="AS23" s="624" t="s">
        <v>183</v>
      </c>
      <c r="AT23" s="624" t="s">
        <v>183</v>
      </c>
      <c r="AU23" s="624" t="s">
        <v>183</v>
      </c>
      <c r="AV23" s="624" t="s">
        <v>183</v>
      </c>
      <c r="AW23" s="624" t="s">
        <v>183</v>
      </c>
      <c r="AX23" s="624" t="s">
        <v>183</v>
      </c>
      <c r="AY23" s="624" t="s">
        <v>183</v>
      </c>
      <c r="AZ23" s="624" t="s">
        <v>183</v>
      </c>
      <c r="BA23" s="625" t="s">
        <v>183</v>
      </c>
      <c r="BB23" s="514"/>
      <c r="BC23" s="515"/>
      <c r="BD23" s="514"/>
      <c r="BE23" s="515"/>
    </row>
    <row r="24" spans="1:57" ht="19.5" customHeight="1" thickBot="1">
      <c r="A24" s="572">
        <v>2</v>
      </c>
      <c r="B24" s="573" t="s">
        <v>184</v>
      </c>
      <c r="C24" s="567" t="s">
        <v>184</v>
      </c>
      <c r="D24" s="567" t="s">
        <v>184</v>
      </c>
      <c r="E24" s="574" t="s">
        <v>184</v>
      </c>
      <c r="F24" s="571" t="s">
        <v>185</v>
      </c>
      <c r="G24" s="567" t="s">
        <v>185</v>
      </c>
      <c r="H24" s="567" t="s">
        <v>185</v>
      </c>
      <c r="I24" s="575" t="s">
        <v>185</v>
      </c>
      <c r="J24" s="573" t="s">
        <v>185</v>
      </c>
      <c r="K24" s="567" t="s">
        <v>185</v>
      </c>
      <c r="L24" s="567" t="s">
        <v>185</v>
      </c>
      <c r="M24" s="574" t="s">
        <v>185</v>
      </c>
      <c r="N24" s="573" t="s">
        <v>185</v>
      </c>
      <c r="O24" s="567" t="s">
        <v>185</v>
      </c>
      <c r="P24" s="567" t="s">
        <v>185</v>
      </c>
      <c r="Q24" s="568" t="s">
        <v>185</v>
      </c>
      <c r="R24" s="579" t="s">
        <v>247</v>
      </c>
      <c r="S24" s="577"/>
      <c r="T24" s="568"/>
      <c r="U24" s="568"/>
      <c r="V24" s="568"/>
      <c r="W24" s="580"/>
      <c r="X24" s="578"/>
      <c r="Y24" s="568"/>
      <c r="Z24" s="568"/>
      <c r="AA24" s="581"/>
      <c r="AB24" s="577"/>
      <c r="AC24" s="568"/>
      <c r="AD24" s="568"/>
      <c r="AE24" s="580"/>
      <c r="AF24" s="578"/>
      <c r="AG24" s="568"/>
      <c r="AH24" s="568"/>
      <c r="AI24" s="581"/>
      <c r="AJ24" s="577"/>
      <c r="AK24" s="568"/>
      <c r="AL24" s="568"/>
      <c r="AM24" s="568"/>
      <c r="AN24" s="580"/>
      <c r="AO24" s="576"/>
      <c r="AP24" s="569"/>
      <c r="AQ24" s="569"/>
      <c r="AR24" s="582"/>
      <c r="AS24" s="583"/>
      <c r="AT24" s="569"/>
      <c r="AU24" s="569"/>
      <c r="AV24" s="570"/>
      <c r="AW24" s="576"/>
      <c r="AX24" s="569"/>
      <c r="AY24" s="569"/>
      <c r="AZ24" s="569"/>
      <c r="BA24" s="570"/>
      <c r="BB24" s="517"/>
      <c r="BC24" s="517"/>
      <c r="BD24" s="517"/>
      <c r="BE24" s="517"/>
    </row>
    <row r="25" spans="1:57" s="517" customFormat="1" ht="3" customHeight="1">
      <c r="A25" s="1279"/>
      <c r="B25" s="1279"/>
      <c r="C25" s="1279"/>
      <c r="D25" s="1279"/>
      <c r="E25" s="1279"/>
      <c r="F25" s="1279"/>
      <c r="G25" s="1279"/>
      <c r="H25" s="1279"/>
      <c r="I25" s="1279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281" t="s">
        <v>186</v>
      </c>
      <c r="B26" s="1281"/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  <c r="AM26" s="1281"/>
      <c r="AN26" s="1281"/>
      <c r="AO26" s="1281"/>
      <c r="AP26" s="1281"/>
      <c r="AQ26" s="1281"/>
      <c r="AR26" s="1281"/>
      <c r="AS26" s="1281"/>
      <c r="AT26" s="1281"/>
      <c r="AU26" s="1281"/>
      <c r="AV26" s="519"/>
      <c r="AW26" s="519"/>
      <c r="AX26" s="519"/>
      <c r="AY26" s="519"/>
      <c r="AZ26" s="519"/>
    </row>
    <row r="27" spans="1:57" ht="26.25" customHeight="1">
      <c r="A27" s="521"/>
      <c r="B27" s="1282" t="s">
        <v>187</v>
      </c>
      <c r="C27" s="1282"/>
      <c r="D27" s="1282"/>
      <c r="E27" s="1282"/>
      <c r="F27" s="522"/>
      <c r="G27" s="523" t="s">
        <v>360</v>
      </c>
      <c r="H27" s="1404" t="s">
        <v>357</v>
      </c>
      <c r="I27" s="1405"/>
      <c r="J27" s="1405"/>
      <c r="K27" s="1405"/>
      <c r="L27" s="1405"/>
      <c r="M27" s="1405"/>
      <c r="N27" s="1405"/>
      <c r="O27" s="1405"/>
      <c r="P27" s="1405"/>
      <c r="Q27" s="1405"/>
      <c r="R27" s="1406"/>
      <c r="S27" s="523" t="s">
        <v>182</v>
      </c>
      <c r="T27" s="1283" t="s">
        <v>188</v>
      </c>
      <c r="U27" s="1283"/>
      <c r="V27" s="1283"/>
      <c r="W27" s="1283"/>
      <c r="X27" s="522"/>
      <c r="Y27" s="523" t="s">
        <v>184</v>
      </c>
      <c r="Z27" s="1283" t="s">
        <v>189</v>
      </c>
      <c r="AA27" s="1283"/>
      <c r="AB27" s="1283"/>
      <c r="AC27" s="1283"/>
      <c r="AD27" s="522"/>
      <c r="AE27" s="523" t="s">
        <v>185</v>
      </c>
      <c r="AF27" s="1283" t="s">
        <v>354</v>
      </c>
      <c r="AG27" s="1283"/>
      <c r="AH27" s="1283"/>
      <c r="AI27" s="1283"/>
      <c r="AJ27" s="1283"/>
      <c r="AK27" s="1283"/>
      <c r="AL27" s="1283"/>
      <c r="AM27" s="1283"/>
      <c r="AN27" s="523" t="s">
        <v>247</v>
      </c>
      <c r="AO27" s="1283" t="s">
        <v>248</v>
      </c>
      <c r="AP27" s="1283"/>
      <c r="AQ27" s="1283"/>
      <c r="AR27" s="1283"/>
      <c r="AS27" s="1283"/>
      <c r="AT27" s="1283"/>
      <c r="AU27" s="522"/>
      <c r="AV27" s="523" t="s">
        <v>183</v>
      </c>
      <c r="AW27" s="1334" t="s">
        <v>190</v>
      </c>
      <c r="AX27" s="1334"/>
      <c r="AY27" s="1334"/>
      <c r="AZ27" s="1334"/>
      <c r="BA27" s="522"/>
      <c r="BB27" s="522"/>
      <c r="BC27" s="505"/>
      <c r="BD27" s="505"/>
      <c r="BE27" s="505"/>
    </row>
    <row r="28" spans="1:57" ht="36.75" customHeight="1">
      <c r="A28" s="1335" t="s">
        <v>250</v>
      </c>
      <c r="B28" s="1335"/>
      <c r="C28" s="1335"/>
      <c r="D28" s="1335"/>
      <c r="E28" s="1335"/>
      <c r="F28" s="1335"/>
      <c r="G28" s="1335"/>
      <c r="H28" s="1335"/>
      <c r="I28" s="1335"/>
      <c r="J28" s="1335"/>
      <c r="K28" s="1335"/>
      <c r="L28" s="1335"/>
      <c r="M28" s="1335"/>
      <c r="N28" s="1335"/>
      <c r="O28" s="1335"/>
      <c r="P28" s="1335"/>
      <c r="Q28" s="1335"/>
      <c r="R28" s="1335"/>
      <c r="S28" s="1335"/>
      <c r="T28" s="1335"/>
      <c r="U28" s="1335"/>
      <c r="V28" s="1335"/>
      <c r="W28" s="1335"/>
      <c r="X28" s="1335"/>
      <c r="Y28" s="1335"/>
      <c r="Z28" s="1335"/>
      <c r="AA28" s="1335"/>
      <c r="AB28" s="1335"/>
      <c r="AC28" s="1335"/>
      <c r="AD28" s="1335"/>
      <c r="AE28" s="1335"/>
      <c r="AF28" s="1335"/>
      <c r="AG28" s="1335"/>
      <c r="AH28" s="1335"/>
      <c r="AI28" s="1335"/>
      <c r="AJ28" s="1335"/>
      <c r="AK28" s="1335"/>
      <c r="AL28" s="1335"/>
      <c r="AM28" s="1335"/>
      <c r="AN28" s="1335"/>
      <c r="AO28" s="1335"/>
      <c r="AP28" s="1335"/>
      <c r="AQ28" s="1335"/>
      <c r="AR28" s="1335"/>
      <c r="AS28" s="1335"/>
      <c r="AT28" s="1335"/>
      <c r="AU28" s="1335"/>
      <c r="AV28" s="1335"/>
      <c r="AW28" s="1335"/>
      <c r="AX28" s="1335"/>
      <c r="AY28" s="1335"/>
      <c r="AZ28" s="1335"/>
      <c r="BA28" s="1335"/>
      <c r="BB28" s="1335"/>
      <c r="BC28" s="1335"/>
      <c r="BD28" s="1335"/>
      <c r="BE28" s="1335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336" t="s">
        <v>169</v>
      </c>
      <c r="B30" s="1337"/>
      <c r="C30" s="1340" t="s">
        <v>191</v>
      </c>
      <c r="D30" s="1340"/>
      <c r="E30" s="1340"/>
      <c r="F30" s="1340"/>
      <c r="G30" s="1300" t="s">
        <v>192</v>
      </c>
      <c r="H30" s="1300"/>
      <c r="I30" s="1300"/>
      <c r="J30" s="1300" t="s">
        <v>193</v>
      </c>
      <c r="K30" s="1300"/>
      <c r="L30" s="1300"/>
      <c r="M30" s="1300"/>
      <c r="N30" s="1300" t="s">
        <v>355</v>
      </c>
      <c r="O30" s="1300"/>
      <c r="P30" s="1300"/>
      <c r="Q30" s="1300" t="s">
        <v>245</v>
      </c>
      <c r="R30" s="1300"/>
      <c r="S30" s="1300"/>
      <c r="T30" s="1301" t="s">
        <v>194</v>
      </c>
      <c r="U30" s="1301"/>
      <c r="V30" s="1301"/>
      <c r="W30" s="1305" t="s">
        <v>195</v>
      </c>
      <c r="X30" s="1327"/>
      <c r="Y30" s="1328"/>
      <c r="Z30" s="526"/>
      <c r="AA30" s="1293" t="s">
        <v>196</v>
      </c>
      <c r="AB30" s="1294"/>
      <c r="AC30" s="1294"/>
      <c r="AD30" s="1294"/>
      <c r="AE30" s="1295"/>
      <c r="AF30" s="1299" t="s">
        <v>197</v>
      </c>
      <c r="AG30" s="1300"/>
      <c r="AH30" s="1301"/>
      <c r="AI30" s="1305" t="s">
        <v>198</v>
      </c>
      <c r="AJ30" s="1306"/>
      <c r="AK30" s="1307"/>
      <c r="AL30" s="527"/>
      <c r="AM30" s="1311" t="s">
        <v>249</v>
      </c>
      <c r="AN30" s="1312"/>
      <c r="AO30" s="1313"/>
      <c r="AP30" s="1320" t="s">
        <v>356</v>
      </c>
      <c r="AQ30" s="1320"/>
      <c r="AR30" s="1320"/>
      <c r="AS30" s="1320"/>
      <c r="AT30" s="1320"/>
      <c r="AU30" s="1320"/>
      <c r="AV30" s="1320"/>
      <c r="AW30" s="1321"/>
      <c r="AX30" s="1342" t="s">
        <v>197</v>
      </c>
      <c r="AY30" s="1343"/>
      <c r="AZ30" s="1343"/>
      <c r="BA30" s="1344"/>
      <c r="BB30" s="505"/>
      <c r="BC30" s="505"/>
      <c r="BD30" s="505"/>
      <c r="BE30" s="505"/>
    </row>
    <row r="31" spans="1:57" ht="40.5" customHeight="1" thickBot="1">
      <c r="A31" s="1338"/>
      <c r="B31" s="1339"/>
      <c r="C31" s="1341"/>
      <c r="D31" s="1341"/>
      <c r="E31" s="1341"/>
      <c r="F31" s="1341"/>
      <c r="G31" s="1303"/>
      <c r="H31" s="1303"/>
      <c r="I31" s="1303"/>
      <c r="J31" s="1303"/>
      <c r="K31" s="1303"/>
      <c r="L31" s="1303"/>
      <c r="M31" s="1303"/>
      <c r="N31" s="1303"/>
      <c r="O31" s="1303"/>
      <c r="P31" s="1303"/>
      <c r="Q31" s="1303"/>
      <c r="R31" s="1303"/>
      <c r="S31" s="1303"/>
      <c r="T31" s="1304"/>
      <c r="U31" s="1304"/>
      <c r="V31" s="1304"/>
      <c r="W31" s="1308"/>
      <c r="X31" s="1329"/>
      <c r="Y31" s="1330"/>
      <c r="Z31" s="526"/>
      <c r="AA31" s="1296"/>
      <c r="AB31" s="1297"/>
      <c r="AC31" s="1297"/>
      <c r="AD31" s="1297"/>
      <c r="AE31" s="1298"/>
      <c r="AF31" s="1302"/>
      <c r="AG31" s="1303"/>
      <c r="AH31" s="1304"/>
      <c r="AI31" s="1308"/>
      <c r="AJ31" s="1309"/>
      <c r="AK31" s="1310"/>
      <c r="AL31" s="528"/>
      <c r="AM31" s="1314"/>
      <c r="AN31" s="1315"/>
      <c r="AO31" s="1316"/>
      <c r="AP31" s="1322"/>
      <c r="AQ31" s="1322"/>
      <c r="AR31" s="1322"/>
      <c r="AS31" s="1322"/>
      <c r="AT31" s="1322"/>
      <c r="AU31" s="1322"/>
      <c r="AV31" s="1322"/>
      <c r="AW31" s="1323"/>
      <c r="AX31" s="1345"/>
      <c r="AY31" s="1346"/>
      <c r="AZ31" s="1346"/>
      <c r="BA31" s="1347"/>
      <c r="BB31" s="505"/>
      <c r="BC31" s="505"/>
      <c r="BD31" s="505"/>
      <c r="BE31" s="505"/>
    </row>
    <row r="32" spans="1:57" ht="48.75" customHeight="1" thickBot="1">
      <c r="A32" s="1338"/>
      <c r="B32" s="1339"/>
      <c r="C32" s="1341"/>
      <c r="D32" s="1341"/>
      <c r="E32" s="1341"/>
      <c r="F32" s="1341"/>
      <c r="G32" s="1303"/>
      <c r="H32" s="1303"/>
      <c r="I32" s="1303"/>
      <c r="J32" s="1303"/>
      <c r="K32" s="1303"/>
      <c r="L32" s="1303"/>
      <c r="M32" s="1303"/>
      <c r="N32" s="1303"/>
      <c r="O32" s="1303"/>
      <c r="P32" s="1303"/>
      <c r="Q32" s="1303"/>
      <c r="R32" s="1303"/>
      <c r="S32" s="1303"/>
      <c r="T32" s="1304"/>
      <c r="U32" s="1304"/>
      <c r="V32" s="1304"/>
      <c r="W32" s="1308"/>
      <c r="X32" s="1329"/>
      <c r="Y32" s="1330"/>
      <c r="Z32" s="526"/>
      <c r="AA32" s="1351" t="s">
        <v>255</v>
      </c>
      <c r="AB32" s="1352"/>
      <c r="AC32" s="1352"/>
      <c r="AD32" s="1352"/>
      <c r="AE32" s="1353"/>
      <c r="AF32" s="1354">
        <v>3</v>
      </c>
      <c r="AG32" s="1355"/>
      <c r="AH32" s="1356"/>
      <c r="AI32" s="1357">
        <v>4</v>
      </c>
      <c r="AJ32" s="1358"/>
      <c r="AK32" s="1359"/>
      <c r="AL32" s="528"/>
      <c r="AM32" s="1314"/>
      <c r="AN32" s="1315"/>
      <c r="AO32" s="1316"/>
      <c r="AP32" s="1322"/>
      <c r="AQ32" s="1322"/>
      <c r="AR32" s="1322"/>
      <c r="AS32" s="1322"/>
      <c r="AT32" s="1322"/>
      <c r="AU32" s="1322"/>
      <c r="AV32" s="1322"/>
      <c r="AW32" s="1323"/>
      <c r="AX32" s="1345"/>
      <c r="AY32" s="1346"/>
      <c r="AZ32" s="1346"/>
      <c r="BA32" s="1347"/>
      <c r="BB32" s="505"/>
      <c r="BC32" s="505"/>
      <c r="BD32" s="505"/>
      <c r="BE32" s="505"/>
    </row>
    <row r="33" spans="1:57" ht="20.25" customHeight="1" thickBot="1">
      <c r="A33" s="1331">
        <v>1</v>
      </c>
      <c r="B33" s="1332"/>
      <c r="C33" s="1290">
        <v>33</v>
      </c>
      <c r="D33" s="1291"/>
      <c r="E33" s="1291"/>
      <c r="F33" s="1292"/>
      <c r="G33" s="1290">
        <v>4</v>
      </c>
      <c r="H33" s="1291"/>
      <c r="I33" s="1292"/>
      <c r="J33" s="1290"/>
      <c r="K33" s="1291"/>
      <c r="L33" s="1291"/>
      <c r="M33" s="1292"/>
      <c r="N33" s="1290"/>
      <c r="O33" s="1291"/>
      <c r="P33" s="1292"/>
      <c r="Q33" s="1378"/>
      <c r="R33" s="1379"/>
      <c r="S33" s="1380"/>
      <c r="T33" s="1290">
        <v>15</v>
      </c>
      <c r="U33" s="1382"/>
      <c r="V33" s="1382"/>
      <c r="W33" s="1383">
        <f>C33+G33+J33+N33+Q33+T33</f>
        <v>52</v>
      </c>
      <c r="X33" s="1384"/>
      <c r="Y33" s="1385"/>
      <c r="Z33" s="526"/>
      <c r="AA33" s="1326"/>
      <c r="AB33" s="1326"/>
      <c r="AC33" s="1326"/>
      <c r="AD33" s="1326"/>
      <c r="AE33" s="1326"/>
      <c r="AF33" s="1280"/>
      <c r="AG33" s="1280"/>
      <c r="AH33" s="1280"/>
      <c r="AI33" s="1280"/>
      <c r="AJ33" s="1280"/>
      <c r="AK33" s="1280"/>
      <c r="AL33" s="528"/>
      <c r="AM33" s="1317"/>
      <c r="AN33" s="1318"/>
      <c r="AO33" s="1319"/>
      <c r="AP33" s="1324"/>
      <c r="AQ33" s="1324"/>
      <c r="AR33" s="1324"/>
      <c r="AS33" s="1324"/>
      <c r="AT33" s="1324"/>
      <c r="AU33" s="1324"/>
      <c r="AV33" s="1324"/>
      <c r="AW33" s="1325"/>
      <c r="AX33" s="1348"/>
      <c r="AY33" s="1349"/>
      <c r="AZ33" s="1349"/>
      <c r="BA33" s="1350"/>
      <c r="BB33" s="505"/>
      <c r="BC33" s="505"/>
      <c r="BD33" s="505"/>
      <c r="BE33" s="505"/>
    </row>
    <row r="34" spans="1:57" ht="20.25" customHeight="1" thickBot="1">
      <c r="A34" s="1407">
        <v>2</v>
      </c>
      <c r="B34" s="1408"/>
      <c r="C34" s="1409"/>
      <c r="D34" s="1410"/>
      <c r="E34" s="1410"/>
      <c r="F34" s="1411"/>
      <c r="G34" s="1287"/>
      <c r="H34" s="1288"/>
      <c r="I34" s="1289"/>
      <c r="J34" s="1287">
        <v>4</v>
      </c>
      <c r="K34" s="1288"/>
      <c r="L34" s="1288"/>
      <c r="M34" s="1289"/>
      <c r="N34" s="1287">
        <v>11</v>
      </c>
      <c r="O34" s="1288"/>
      <c r="P34" s="1289"/>
      <c r="Q34" s="1400">
        <v>2</v>
      </c>
      <c r="R34" s="1401"/>
      <c r="S34" s="1402"/>
      <c r="T34" s="1287"/>
      <c r="U34" s="1403"/>
      <c r="V34" s="1403"/>
      <c r="W34" s="1390">
        <f>C34+G34+J34+N34+Q34+T34</f>
        <v>17</v>
      </c>
      <c r="X34" s="1391"/>
      <c r="Y34" s="1392"/>
      <c r="Z34" s="526"/>
      <c r="AA34" s="1381"/>
      <c r="AB34" s="1381"/>
      <c r="AC34" s="1381"/>
      <c r="AD34" s="1381"/>
      <c r="AE34" s="1381"/>
      <c r="AF34" s="1389"/>
      <c r="AG34" s="1389"/>
      <c r="AH34" s="1389"/>
      <c r="AI34" s="1389"/>
      <c r="AJ34" s="1389"/>
      <c r="AK34" s="1389"/>
      <c r="AL34" s="529"/>
      <c r="AM34" s="1360">
        <v>1</v>
      </c>
      <c r="AN34" s="1361"/>
      <c r="AO34" s="1362"/>
      <c r="AP34" s="1369" t="s">
        <v>239</v>
      </c>
      <c r="AQ34" s="1370"/>
      <c r="AR34" s="1370"/>
      <c r="AS34" s="1370"/>
      <c r="AT34" s="1370"/>
      <c r="AU34" s="1370"/>
      <c r="AV34" s="1370"/>
      <c r="AW34" s="1371"/>
      <c r="AX34" s="1412">
        <v>3</v>
      </c>
      <c r="AY34" s="1370"/>
      <c r="AZ34" s="1370"/>
      <c r="BA34" s="1413"/>
      <c r="BB34" s="505"/>
      <c r="BC34" s="505"/>
      <c r="BD34" s="505"/>
      <c r="BE34" s="505"/>
    </row>
    <row r="35" spans="1:57" ht="27" customHeight="1" thickBot="1">
      <c r="A35" s="1418" t="s">
        <v>200</v>
      </c>
      <c r="B35" s="1419"/>
      <c r="C35" s="1399">
        <f>SUM(C33:F34)</f>
        <v>33</v>
      </c>
      <c r="D35" s="1420"/>
      <c r="E35" s="1420"/>
      <c r="F35" s="1421"/>
      <c r="G35" s="1399">
        <f>SUM(G33:I34)</f>
        <v>4</v>
      </c>
      <c r="H35" s="1420"/>
      <c r="I35" s="1421"/>
      <c r="J35" s="1393">
        <f>SUM(J33:M34)</f>
        <v>4</v>
      </c>
      <c r="K35" s="1394"/>
      <c r="L35" s="1394"/>
      <c r="M35" s="1395"/>
      <c r="N35" s="1393">
        <f>SUM(N33:P34)</f>
        <v>11</v>
      </c>
      <c r="O35" s="1394"/>
      <c r="P35" s="1395"/>
      <c r="Q35" s="1396">
        <f>SUM(Q33:S34)</f>
        <v>2</v>
      </c>
      <c r="R35" s="1397"/>
      <c r="S35" s="1398"/>
      <c r="T35" s="1399">
        <f>SUM(T33:V34)</f>
        <v>15</v>
      </c>
      <c r="U35" s="1387"/>
      <c r="V35" s="1387"/>
      <c r="W35" s="1386">
        <f>SUM(W33:Y34)</f>
        <v>69</v>
      </c>
      <c r="X35" s="1387"/>
      <c r="Y35" s="1388"/>
      <c r="Z35" s="526"/>
      <c r="AA35" s="1381"/>
      <c r="AB35" s="1381"/>
      <c r="AC35" s="1381"/>
      <c r="AD35" s="1381"/>
      <c r="AE35" s="1381"/>
      <c r="AF35" s="1389"/>
      <c r="AG35" s="1389"/>
      <c r="AH35" s="1389"/>
      <c r="AI35" s="1389"/>
      <c r="AJ35" s="1389"/>
      <c r="AK35" s="1389"/>
      <c r="AL35" s="530"/>
      <c r="AM35" s="1363"/>
      <c r="AN35" s="1364"/>
      <c r="AO35" s="1365"/>
      <c r="AP35" s="1372"/>
      <c r="AQ35" s="1373"/>
      <c r="AR35" s="1373"/>
      <c r="AS35" s="1373"/>
      <c r="AT35" s="1373"/>
      <c r="AU35" s="1373"/>
      <c r="AV35" s="1373"/>
      <c r="AW35" s="1374"/>
      <c r="AX35" s="1414"/>
      <c r="AY35" s="1373"/>
      <c r="AZ35" s="1373"/>
      <c r="BA35" s="1415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381"/>
      <c r="AB36" s="1381"/>
      <c r="AC36" s="1381"/>
      <c r="AD36" s="1381"/>
      <c r="AE36" s="1381"/>
      <c r="AF36" s="1333"/>
      <c r="AG36" s="1333"/>
      <c r="AH36" s="1333"/>
      <c r="AI36" s="1333"/>
      <c r="AJ36" s="1333"/>
      <c r="AK36" s="1333"/>
      <c r="AL36" s="534"/>
      <c r="AM36" s="1366"/>
      <c r="AN36" s="1367"/>
      <c r="AO36" s="1368"/>
      <c r="AP36" s="1375"/>
      <c r="AQ36" s="1376"/>
      <c r="AR36" s="1376"/>
      <c r="AS36" s="1376"/>
      <c r="AT36" s="1376"/>
      <c r="AU36" s="1376"/>
      <c r="AV36" s="1376"/>
      <c r="AW36" s="1377"/>
      <c r="AX36" s="1416"/>
      <c r="AY36" s="1376"/>
      <c r="AZ36" s="1376"/>
      <c r="BA36" s="1417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7">
    <mergeCell ref="H27:R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  <mergeCell ref="N35:P35"/>
    <mergeCell ref="Q35:S35"/>
    <mergeCell ref="T35:V35"/>
    <mergeCell ref="Q34:S34"/>
    <mergeCell ref="T34:V34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BB21:BE21"/>
    <mergeCell ref="A25:I25"/>
    <mergeCell ref="AF33:AH33"/>
    <mergeCell ref="AI33:AK33"/>
    <mergeCell ref="A26:AU26"/>
    <mergeCell ref="B27:E27"/>
    <mergeCell ref="T27:W27"/>
    <mergeCell ref="Z27:AC2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P13:AN13"/>
    <mergeCell ref="A4:O4"/>
    <mergeCell ref="P4:AN4"/>
    <mergeCell ref="AO4:BE4"/>
    <mergeCell ref="A5:O5"/>
    <mergeCell ref="P5:AN5"/>
    <mergeCell ref="A7:O7"/>
    <mergeCell ref="P7:AN7"/>
    <mergeCell ref="P14:AN14"/>
    <mergeCell ref="P15:AN15"/>
    <mergeCell ref="P8:AN8"/>
    <mergeCell ref="P9:AN9"/>
    <mergeCell ref="A8:O8"/>
    <mergeCell ref="AO17:BE17"/>
    <mergeCell ref="AO5:BE8"/>
    <mergeCell ref="P6:AN6"/>
    <mergeCell ref="A1:O1"/>
    <mergeCell ref="P1:AN1"/>
    <mergeCell ref="AO1:BE3"/>
    <mergeCell ref="A2:O2"/>
    <mergeCell ref="A3:O3"/>
    <mergeCell ref="P3:AN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424" t="s">
        <v>201</v>
      </c>
      <c r="D1" s="1424"/>
      <c r="E1" s="1424"/>
      <c r="F1" s="1424"/>
      <c r="G1" s="1424"/>
      <c r="H1" s="1424"/>
      <c r="I1" s="1424"/>
      <c r="J1" s="1424"/>
      <c r="K1" s="1424"/>
      <c r="L1" s="505"/>
    </row>
    <row r="2" spans="1:11" ht="47.25">
      <c r="A2" s="505"/>
      <c r="B2" s="505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5"/>
    </row>
    <row r="3" spans="3:10" s="505" customFormat="1" ht="18.75">
      <c r="C3" s="513" t="s">
        <v>204</v>
      </c>
      <c r="D3" s="513">
        <v>33</v>
      </c>
      <c r="E3" s="513">
        <v>7</v>
      </c>
      <c r="F3" s="513"/>
      <c r="G3" s="513"/>
      <c r="H3" s="513"/>
      <c r="I3" s="537" t="s">
        <v>205</v>
      </c>
      <c r="J3" s="537" t="s">
        <v>206</v>
      </c>
    </row>
    <row r="4" spans="3:10" s="505" customFormat="1" ht="18.75">
      <c r="C4" s="513" t="s">
        <v>207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208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209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425" t="s">
        <v>210</v>
      </c>
      <c r="F7" s="1425"/>
      <c r="G7" s="1425"/>
      <c r="H7" s="501"/>
      <c r="I7" s="501"/>
      <c r="J7" s="501"/>
      <c r="K7" s="510"/>
    </row>
    <row r="8" spans="3:11" s="505" customFormat="1" ht="18.75" customHeight="1">
      <c r="C8" s="501"/>
      <c r="D8" s="1426" t="s">
        <v>211</v>
      </c>
      <c r="E8" s="1426"/>
      <c r="F8" s="1426"/>
      <c r="G8" s="513" t="s">
        <v>212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426" t="s">
        <v>132</v>
      </c>
      <c r="E9" s="1426"/>
      <c r="F9" s="1426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427" t="s">
        <v>213</v>
      </c>
      <c r="E10" s="1427"/>
      <c r="F10" s="1427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428" t="s">
        <v>214</v>
      </c>
      <c r="F12" s="1428"/>
      <c r="G12" s="1428"/>
      <c r="H12" s="501"/>
      <c r="I12" s="501"/>
      <c r="J12" s="501"/>
      <c r="K12" s="510"/>
    </row>
    <row r="13" spans="3:11" s="505" customFormat="1" ht="63.75" customHeight="1">
      <c r="C13" s="501"/>
      <c r="D13" s="1422" t="s">
        <v>199</v>
      </c>
      <c r="E13" s="1422"/>
      <c r="F13" s="1422"/>
      <c r="G13" s="540" t="s">
        <v>215</v>
      </c>
      <c r="H13" s="533" t="s">
        <v>212</v>
      </c>
      <c r="I13" s="501"/>
      <c r="J13" s="501"/>
      <c r="K13" s="510"/>
    </row>
    <row r="14" spans="3:11" s="505" customFormat="1" ht="18.75" customHeight="1">
      <c r="C14" s="501"/>
      <c r="D14" s="1423" t="s">
        <v>139</v>
      </c>
      <c r="E14" s="1423"/>
      <c r="F14" s="1423"/>
      <c r="G14" s="513" t="s">
        <v>216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423"/>
      <c r="E15" s="1423"/>
      <c r="F15" s="1423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9"/>
  <sheetViews>
    <sheetView view="pageBreakPreview" zoomScale="75" zoomScaleNormal="75" zoomScaleSheetLayoutView="75" zoomScalePageLayoutView="0" workbookViewId="0" topLeftCell="A1">
      <selection activeCell="A2" sqref="A2:A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430" t="s">
        <v>364</v>
      </c>
      <c r="B1" s="1431"/>
      <c r="C1" s="1432"/>
      <c r="D1" s="1432"/>
      <c r="E1" s="1432"/>
      <c r="F1" s="1432"/>
      <c r="G1" s="1431"/>
      <c r="H1" s="1431"/>
      <c r="I1" s="1431"/>
      <c r="J1" s="1431"/>
      <c r="K1" s="1431"/>
      <c r="L1" s="1431"/>
      <c r="M1" s="1431"/>
      <c r="N1" s="1432"/>
      <c r="O1" s="1432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3"/>
    </row>
    <row r="2" spans="1:47" s="6" customFormat="1" ht="33" customHeight="1" thickBot="1">
      <c r="A2" s="1434" t="s">
        <v>1</v>
      </c>
      <c r="B2" s="1435" t="s">
        <v>2</v>
      </c>
      <c r="C2" s="1436" t="s">
        <v>3</v>
      </c>
      <c r="D2" s="1437"/>
      <c r="E2" s="1437"/>
      <c r="F2" s="1438"/>
      <c r="G2" s="1221" t="s">
        <v>4</v>
      </c>
      <c r="H2" s="1219" t="s">
        <v>5</v>
      </c>
      <c r="I2" s="1219"/>
      <c r="J2" s="1219"/>
      <c r="K2" s="1219"/>
      <c r="L2" s="1219"/>
      <c r="M2" s="1435"/>
      <c r="N2" s="1448" t="s">
        <v>6</v>
      </c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49"/>
      <c r="AR2" s="1449"/>
      <c r="AS2" s="1449"/>
      <c r="AT2" s="1449"/>
      <c r="AU2" s="1450"/>
    </row>
    <row r="3" spans="1:47" s="6" customFormat="1" ht="17.25" customHeight="1" thickBot="1">
      <c r="A3" s="1434"/>
      <c r="B3" s="1435"/>
      <c r="C3" s="1439"/>
      <c r="D3" s="1220"/>
      <c r="E3" s="1220"/>
      <c r="F3" s="1440"/>
      <c r="G3" s="1221"/>
      <c r="H3" s="1214" t="s">
        <v>7</v>
      </c>
      <c r="I3" s="1215" t="s">
        <v>8</v>
      </c>
      <c r="J3" s="1215"/>
      <c r="K3" s="1215"/>
      <c r="L3" s="1215"/>
      <c r="M3" s="1216" t="s">
        <v>9</v>
      </c>
      <c r="N3" s="1451" t="s">
        <v>10</v>
      </c>
      <c r="O3" s="1452"/>
      <c r="P3" s="1453"/>
      <c r="Q3" s="1454" t="s">
        <v>11</v>
      </c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1455"/>
      <c r="AL3" s="1455"/>
      <c r="AM3" s="1455"/>
      <c r="AN3" s="1455"/>
      <c r="AO3" s="1455"/>
      <c r="AP3" s="1455"/>
      <c r="AQ3" s="1455"/>
      <c r="AR3" s="1455"/>
      <c r="AS3" s="1455"/>
      <c r="AT3" s="1455"/>
      <c r="AU3" s="1456"/>
    </row>
    <row r="4" spans="1:47" s="6" customFormat="1" ht="15.75" customHeight="1" thickBot="1">
      <c r="A4" s="1434"/>
      <c r="B4" s="1435"/>
      <c r="C4" s="1441"/>
      <c r="D4" s="1442"/>
      <c r="E4" s="1442"/>
      <c r="F4" s="1443"/>
      <c r="G4" s="1221"/>
      <c r="H4" s="1214"/>
      <c r="I4" s="1212" t="s">
        <v>12</v>
      </c>
      <c r="J4" s="1227" t="s">
        <v>13</v>
      </c>
      <c r="K4" s="1227"/>
      <c r="L4" s="1227"/>
      <c r="M4" s="1216"/>
      <c r="N4" s="1457" t="s">
        <v>14</v>
      </c>
      <c r="O4" s="1458"/>
      <c r="P4" s="1458"/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8"/>
      <c r="AH4" s="1458"/>
      <c r="AI4" s="1458"/>
      <c r="AJ4" s="1458"/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9"/>
    </row>
    <row r="5" spans="1:47" s="6" customFormat="1" ht="12.75" customHeight="1" thickBot="1">
      <c r="A5" s="1434"/>
      <c r="B5" s="1219"/>
      <c r="C5" s="1229" t="s">
        <v>15</v>
      </c>
      <c r="D5" s="1231" t="s">
        <v>16</v>
      </c>
      <c r="E5" s="1463" t="s">
        <v>17</v>
      </c>
      <c r="F5" s="1463"/>
      <c r="G5" s="1221"/>
      <c r="H5" s="1214"/>
      <c r="I5" s="1212"/>
      <c r="J5" s="1211" t="s">
        <v>18</v>
      </c>
      <c r="K5" s="1212" t="s">
        <v>19</v>
      </c>
      <c r="L5" s="1212" t="s">
        <v>20</v>
      </c>
      <c r="M5" s="1216"/>
      <c r="N5" s="1460"/>
      <c r="O5" s="1461"/>
      <c r="P5" s="1461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G5" s="1461"/>
      <c r="AH5" s="1461"/>
      <c r="AI5" s="1461"/>
      <c r="AJ5" s="1461"/>
      <c r="AK5" s="1461"/>
      <c r="AL5" s="1461"/>
      <c r="AM5" s="1461"/>
      <c r="AN5" s="1461"/>
      <c r="AO5" s="1461"/>
      <c r="AP5" s="1461"/>
      <c r="AQ5" s="1461"/>
      <c r="AR5" s="1461"/>
      <c r="AS5" s="1461"/>
      <c r="AT5" s="1461"/>
      <c r="AU5" s="1462"/>
    </row>
    <row r="6" spans="1:47" s="6" customFormat="1" ht="16.5" thickBot="1">
      <c r="A6" s="1434"/>
      <c r="B6" s="1219"/>
      <c r="C6" s="1229"/>
      <c r="D6" s="1231"/>
      <c r="E6" s="1464"/>
      <c r="F6" s="1464"/>
      <c r="G6" s="1221"/>
      <c r="H6" s="1214"/>
      <c r="I6" s="1212"/>
      <c r="J6" s="1211"/>
      <c r="K6" s="1212"/>
      <c r="L6" s="1212"/>
      <c r="M6" s="1216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434"/>
      <c r="B7" s="1219"/>
      <c r="C7" s="1229"/>
      <c r="D7" s="1231"/>
      <c r="E7" s="1447" t="s">
        <v>23</v>
      </c>
      <c r="F7" s="1223" t="s">
        <v>24</v>
      </c>
      <c r="G7" s="1221"/>
      <c r="H7" s="1214"/>
      <c r="I7" s="1212"/>
      <c r="J7" s="1211"/>
      <c r="K7" s="1212"/>
      <c r="L7" s="1212"/>
      <c r="M7" s="1216"/>
      <c r="N7" s="1444" t="s">
        <v>25</v>
      </c>
      <c r="O7" s="1445"/>
      <c r="P7" s="1445"/>
      <c r="Q7" s="1445"/>
      <c r="R7" s="1445"/>
      <c r="S7" s="1445"/>
      <c r="T7" s="1445"/>
      <c r="U7" s="1445"/>
      <c r="V7" s="1445"/>
      <c r="W7" s="1445"/>
      <c r="X7" s="1445"/>
      <c r="Y7" s="1445"/>
      <c r="Z7" s="1445"/>
      <c r="AA7" s="1445"/>
      <c r="AB7" s="1445"/>
      <c r="AC7" s="1445"/>
      <c r="AD7" s="1445"/>
      <c r="AE7" s="1445"/>
      <c r="AF7" s="1445"/>
      <c r="AG7" s="1445"/>
      <c r="AH7" s="1445"/>
      <c r="AI7" s="1445"/>
      <c r="AJ7" s="1445"/>
      <c r="AK7" s="1445"/>
      <c r="AL7" s="1445"/>
      <c r="AM7" s="1445"/>
      <c r="AN7" s="1445"/>
      <c r="AO7" s="1445"/>
      <c r="AP7" s="1445"/>
      <c r="AQ7" s="1445"/>
      <c r="AR7" s="1445"/>
      <c r="AS7" s="1445"/>
      <c r="AT7" s="1445"/>
      <c r="AU7" s="1446"/>
    </row>
    <row r="8" spans="1:47" s="6" customFormat="1" ht="16.5" thickBot="1">
      <c r="A8" s="1434"/>
      <c r="B8" s="1219"/>
      <c r="C8" s="1229"/>
      <c r="D8" s="1231"/>
      <c r="E8" s="1447"/>
      <c r="F8" s="1223"/>
      <c r="G8" s="1221"/>
      <c r="H8" s="1214"/>
      <c r="I8" s="1212"/>
      <c r="J8" s="1211"/>
      <c r="K8" s="1212"/>
      <c r="L8" s="1212"/>
      <c r="M8" s="1216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47" s="6" customFormat="1" ht="16.5" customHeight="1" thickBot="1">
      <c r="A10" s="1482" t="s">
        <v>26</v>
      </c>
      <c r="B10" s="1483"/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483"/>
      <c r="AL10" s="1483"/>
      <c r="AM10" s="1483"/>
      <c r="AN10" s="1483"/>
      <c r="AO10" s="1483"/>
      <c r="AP10" s="1483"/>
      <c r="AQ10" s="1483"/>
      <c r="AR10" s="1483"/>
      <c r="AS10" s="1483"/>
      <c r="AT10" s="1483"/>
      <c r="AU10" s="1484"/>
    </row>
    <row r="11" spans="1:47" s="6" customFormat="1" ht="16.5" customHeight="1" thickBot="1">
      <c r="A11" s="1504" t="s">
        <v>324</v>
      </c>
      <c r="B11" s="1505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0"/>
      <c r="O11" s="1500"/>
      <c r="P11" s="1500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1505"/>
      <c r="AK11" s="1505"/>
      <c r="AL11" s="1505"/>
      <c r="AM11" s="1505"/>
      <c r="AN11" s="1505"/>
      <c r="AO11" s="1505"/>
      <c r="AP11" s="1505"/>
      <c r="AQ11" s="1505"/>
      <c r="AR11" s="1505"/>
      <c r="AS11" s="1505"/>
      <c r="AT11" s="1505"/>
      <c r="AU11" s="1506"/>
    </row>
    <row r="12" spans="1:47" s="6" customFormat="1" ht="36.75" customHeight="1">
      <c r="A12" s="755" t="s">
        <v>32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852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>
      <c r="A13" s="855" t="s">
        <v>326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866">
        <v>2</v>
      </c>
      <c r="P13" s="866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>
      <c r="A14" s="595" t="s">
        <v>332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>
      <c r="A15" s="595" t="s">
        <v>333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644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thickBot="1">
      <c r="A16" s="595" t="s">
        <v>334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807">
        <v>2</v>
      </c>
      <c r="P16" s="801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thickBot="1">
      <c r="A17" s="1465" t="s">
        <v>228</v>
      </c>
      <c r="B17" s="1466"/>
      <c r="C17" s="1492"/>
      <c r="D17" s="1493"/>
      <c r="E17" s="1493"/>
      <c r="F17" s="1494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>
        <f>SUM(N12:N16)</f>
        <v>4</v>
      </c>
      <c r="O17" s="734">
        <f>SUM(O12:O16)</f>
        <v>4</v>
      </c>
      <c r="P17" s="812">
        <f>SUM(P12:P16)</f>
        <v>4</v>
      </c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thickBot="1">
      <c r="A18" s="1514" t="s">
        <v>325</v>
      </c>
      <c r="B18" s="1515"/>
      <c r="C18" s="1515"/>
      <c r="D18" s="1515"/>
      <c r="E18" s="1515"/>
      <c r="F18" s="1515"/>
      <c r="G18" s="1515"/>
      <c r="H18" s="1526"/>
      <c r="I18" s="1526"/>
      <c r="J18" s="1526"/>
      <c r="K18" s="1526"/>
      <c r="L18" s="1526"/>
      <c r="M18" s="1526"/>
      <c r="N18" s="1526"/>
      <c r="O18" s="1526"/>
      <c r="P18" s="1526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1515"/>
      <c r="AJ18" s="1515"/>
      <c r="AK18" s="1515"/>
      <c r="AL18" s="1515"/>
      <c r="AM18" s="1515"/>
      <c r="AN18" s="1515"/>
      <c r="AO18" s="1515"/>
      <c r="AP18" s="1515"/>
      <c r="AQ18" s="1515"/>
      <c r="AR18" s="1515"/>
      <c r="AS18" s="1515"/>
      <c r="AT18" s="1515"/>
      <c r="AU18" s="1516"/>
    </row>
    <row r="19" spans="1:48" s="6" customFormat="1" ht="36" customHeight="1">
      <c r="A19" s="755" t="s">
        <v>43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>H19-I19</f>
        <v>75</v>
      </c>
      <c r="N19" s="819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>I19/H19</f>
        <v>0.375</v>
      </c>
    </row>
    <row r="20" spans="1:48" s="6" customFormat="1" ht="30" customHeight="1" hidden="1">
      <c r="A20" s="822"/>
      <c r="B20" s="823"/>
      <c r="C20" s="593"/>
      <c r="D20" s="592"/>
      <c r="E20" s="592"/>
      <c r="F20" s="792"/>
      <c r="G20" s="757"/>
      <c r="H20" s="764"/>
      <c r="I20" s="824"/>
      <c r="J20" s="761"/>
      <c r="K20" s="596"/>
      <c r="L20" s="596"/>
      <c r="M20" s="769"/>
      <c r="N20" s="593"/>
      <c r="O20" s="592"/>
      <c r="P20" s="594"/>
      <c r="Q20" s="653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5"/>
      <c r="AV20" s="629" t="e">
        <f aca="true" t="shared" si="3" ref="AV20:AV26">I20/H20</f>
        <v>#DIV/0!</v>
      </c>
    </row>
    <row r="21" spans="1:48" s="6" customFormat="1" ht="50.25" customHeight="1" hidden="1">
      <c r="A21" s="684"/>
      <c r="B21" s="823"/>
      <c r="C21" s="593"/>
      <c r="D21" s="770"/>
      <c r="E21" s="592"/>
      <c r="F21" s="792"/>
      <c r="G21" s="757"/>
      <c r="H21" s="764"/>
      <c r="I21" s="824"/>
      <c r="J21" s="761"/>
      <c r="K21" s="596"/>
      <c r="L21" s="596"/>
      <c r="M21" s="769"/>
      <c r="N21" s="593"/>
      <c r="O21" s="592"/>
      <c r="P21" s="594"/>
      <c r="Q21" s="653"/>
      <c r="S21" s="584"/>
      <c r="T21" s="584"/>
      <c r="U21" s="584"/>
      <c r="V21" s="584"/>
      <c r="Y21" s="584"/>
      <c r="Z21" s="584"/>
      <c r="AU21" s="585"/>
      <c r="AV21" s="629" t="e">
        <f t="shared" si="3"/>
        <v>#DIV/0!</v>
      </c>
    </row>
    <row r="22" spans="1:48" s="626" customFormat="1" ht="35.25" customHeight="1">
      <c r="A22" s="595" t="s">
        <v>45</v>
      </c>
      <c r="B22" s="789" t="s">
        <v>259</v>
      </c>
      <c r="C22" s="825"/>
      <c r="D22" s="770">
        <v>1</v>
      </c>
      <c r="E22" s="596"/>
      <c r="F22" s="826"/>
      <c r="G22" s="757">
        <v>3</v>
      </c>
      <c r="H22" s="764">
        <f aca="true" t="shared" si="4" ref="H22:H27">G22*30</f>
        <v>90</v>
      </c>
      <c r="I22" s="824">
        <f>SUM(J22:L22)</f>
        <v>30</v>
      </c>
      <c r="J22" s="596">
        <v>15</v>
      </c>
      <c r="K22" s="596"/>
      <c r="L22" s="596">
        <v>15</v>
      </c>
      <c r="M22" s="769">
        <f>H22-I22</f>
        <v>60</v>
      </c>
      <c r="N22" s="593">
        <v>2</v>
      </c>
      <c r="O22" s="592"/>
      <c r="P22" s="594"/>
      <c r="Q22" s="653"/>
      <c r="R22" s="6"/>
      <c r="S22" s="584"/>
      <c r="T22" s="584" t="s">
        <v>80</v>
      </c>
      <c r="U22" s="584" t="s">
        <v>81</v>
      </c>
      <c r="V22" s="584" t="s">
        <v>82</v>
      </c>
      <c r="W22" s="6"/>
      <c r="X22" s="6"/>
      <c r="Y22" s="584"/>
      <c r="Z22" s="58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5"/>
      <c r="AV22" s="629">
        <f t="shared" si="3"/>
        <v>0.3333333333333333</v>
      </c>
    </row>
    <row r="23" spans="1:48" s="626" customFormat="1" ht="36" customHeight="1">
      <c r="A23" s="684" t="s">
        <v>47</v>
      </c>
      <c r="B23" s="827" t="s">
        <v>220</v>
      </c>
      <c r="C23" s="828"/>
      <c r="D23" s="829">
        <v>2</v>
      </c>
      <c r="E23" s="830"/>
      <c r="F23" s="831"/>
      <c r="G23" s="1012">
        <v>3</v>
      </c>
      <c r="H23" s="1013">
        <f t="shared" si="4"/>
        <v>90</v>
      </c>
      <c r="I23" s="1014">
        <f>SUM(J23:L23)</f>
        <v>36</v>
      </c>
      <c r="J23" s="1015">
        <v>18</v>
      </c>
      <c r="K23" s="1016"/>
      <c r="L23" s="1015">
        <v>18</v>
      </c>
      <c r="M23" s="1017">
        <f>H23-I23</f>
        <v>54</v>
      </c>
      <c r="N23" s="1018"/>
      <c r="O23" s="832">
        <v>2</v>
      </c>
      <c r="P23" s="833">
        <v>2</v>
      </c>
      <c r="Q23" s="834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90"/>
      <c r="AV23" s="629">
        <f t="shared" si="3"/>
        <v>0.4</v>
      </c>
    </row>
    <row r="24" spans="1:48" s="626" customFormat="1" ht="27" customHeight="1">
      <c r="A24" s="835" t="s">
        <v>329</v>
      </c>
      <c r="B24" s="777" t="s">
        <v>295</v>
      </c>
      <c r="C24" s="791">
        <v>1</v>
      </c>
      <c r="D24" s="717"/>
      <c r="E24" s="791"/>
      <c r="F24" s="792"/>
      <c r="G24" s="1019">
        <v>4.5</v>
      </c>
      <c r="H24" s="1013">
        <f t="shared" si="4"/>
        <v>135</v>
      </c>
      <c r="I24" s="1020">
        <f>J24+K24+L24</f>
        <v>45</v>
      </c>
      <c r="J24" s="1015">
        <v>30</v>
      </c>
      <c r="K24" s="1016"/>
      <c r="L24" s="1015">
        <v>15</v>
      </c>
      <c r="M24" s="1017">
        <f>H24-I24</f>
        <v>90</v>
      </c>
      <c r="N24" s="1018">
        <v>3</v>
      </c>
      <c r="O24" s="832"/>
      <c r="P24" s="833"/>
      <c r="Q24" s="836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90"/>
      <c r="AV24" s="629">
        <f>I24/H24</f>
        <v>0.3333333333333333</v>
      </c>
    </row>
    <row r="25" spans="1:48" s="626" customFormat="1" ht="36" customHeight="1">
      <c r="A25" s="684" t="s">
        <v>330</v>
      </c>
      <c r="B25" s="789" t="s">
        <v>264</v>
      </c>
      <c r="C25" s="790">
        <v>2</v>
      </c>
      <c r="D25" s="717"/>
      <c r="E25" s="791"/>
      <c r="F25" s="792"/>
      <c r="G25" s="1012">
        <v>5</v>
      </c>
      <c r="H25" s="1013">
        <f t="shared" si="4"/>
        <v>150</v>
      </c>
      <c r="I25" s="1014">
        <f>SUM(J25:L25)</f>
        <v>54</v>
      </c>
      <c r="J25" s="1015">
        <v>36</v>
      </c>
      <c r="K25" s="1015">
        <v>18</v>
      </c>
      <c r="L25" s="1015"/>
      <c r="M25" s="1017">
        <f>H25-I25</f>
        <v>96</v>
      </c>
      <c r="N25" s="1018"/>
      <c r="O25" s="832">
        <v>3</v>
      </c>
      <c r="P25" s="833">
        <v>3</v>
      </c>
      <c r="Q25" s="83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5"/>
      <c r="AV25" s="975">
        <f t="shared" si="3"/>
        <v>0.36</v>
      </c>
    </row>
    <row r="26" spans="1:48" s="626" customFormat="1" ht="36" customHeight="1" thickBot="1">
      <c r="A26" s="714" t="s">
        <v>331</v>
      </c>
      <c r="B26" s="837" t="s">
        <v>265</v>
      </c>
      <c r="C26" s="838">
        <v>1</v>
      </c>
      <c r="D26" s="839"/>
      <c r="E26" s="840"/>
      <c r="F26" s="841"/>
      <c r="G26" s="1021">
        <v>4.5</v>
      </c>
      <c r="H26" s="1022">
        <f t="shared" si="4"/>
        <v>135</v>
      </c>
      <c r="I26" s="1023">
        <f>SUM(J26:L26)</f>
        <v>45</v>
      </c>
      <c r="J26" s="1024">
        <v>30</v>
      </c>
      <c r="K26" s="1025"/>
      <c r="L26" s="1024">
        <v>15</v>
      </c>
      <c r="M26" s="1026">
        <f>H26-I26</f>
        <v>90</v>
      </c>
      <c r="N26" s="1027">
        <v>3</v>
      </c>
      <c r="O26" s="842"/>
      <c r="P26" s="843"/>
      <c r="Q26" s="844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8"/>
      <c r="AV26" s="629">
        <f t="shared" si="3"/>
        <v>0.3333333333333333</v>
      </c>
    </row>
    <row r="27" spans="1:47" s="6" customFormat="1" ht="21.75" customHeight="1" thickBot="1">
      <c r="A27" s="1502" t="s">
        <v>241</v>
      </c>
      <c r="B27" s="1503"/>
      <c r="C27" s="1490"/>
      <c r="D27" s="1491"/>
      <c r="E27" s="1491"/>
      <c r="F27" s="1491"/>
      <c r="G27" s="877">
        <f>G19+G22+G23+G25+G26+G24</f>
        <v>24</v>
      </c>
      <c r="H27" s="878">
        <f t="shared" si="4"/>
        <v>720</v>
      </c>
      <c r="I27" s="879">
        <f>I19+I22+I23+I25+I26+I24</f>
        <v>255</v>
      </c>
      <c r="J27" s="879">
        <f>J19+J22+J23+J25+J26+J24</f>
        <v>159</v>
      </c>
      <c r="K27" s="879">
        <f>K19+K22+K23+K25+K26+K24</f>
        <v>18</v>
      </c>
      <c r="L27" s="879">
        <f>L19+L22+L23+L25+L26+L24</f>
        <v>78</v>
      </c>
      <c r="M27" s="879">
        <f>M19+M22+M23+M25+M26+M24</f>
        <v>465</v>
      </c>
      <c r="N27" s="880">
        <f>SUM(N19:N26)</f>
        <v>11</v>
      </c>
      <c r="O27" s="880">
        <f>SUM(O19:O26)</f>
        <v>5</v>
      </c>
      <c r="P27" s="881">
        <f>SUM(P19:P26)</f>
        <v>5</v>
      </c>
      <c r="Q27" s="877"/>
      <c r="R27" s="882">
        <f aca="true" t="shared" si="5" ref="R27:AT27">SUM(R3:R23)</f>
        <v>0</v>
      </c>
      <c r="S27" s="883">
        <f t="shared" si="5"/>
        <v>0</v>
      </c>
      <c r="T27" s="883">
        <f t="shared" si="5"/>
        <v>4</v>
      </c>
      <c r="U27" s="883">
        <f t="shared" si="5"/>
        <v>2</v>
      </c>
      <c r="V27" s="883">
        <f t="shared" si="5"/>
        <v>2</v>
      </c>
      <c r="W27" s="883">
        <f t="shared" si="5"/>
        <v>0</v>
      </c>
      <c r="X27" s="883">
        <f t="shared" si="5"/>
        <v>0</v>
      </c>
      <c r="Y27" s="883">
        <f t="shared" si="5"/>
        <v>0</v>
      </c>
      <c r="Z27" s="883">
        <f t="shared" si="5"/>
        <v>0</v>
      </c>
      <c r="AA27" s="883">
        <f t="shared" si="5"/>
        <v>0</v>
      </c>
      <c r="AB27" s="883">
        <f t="shared" si="5"/>
        <v>0</v>
      </c>
      <c r="AC27" s="883">
        <f t="shared" si="5"/>
        <v>0</v>
      </c>
      <c r="AD27" s="883">
        <f t="shared" si="5"/>
        <v>0</v>
      </c>
      <c r="AE27" s="883">
        <f t="shared" si="5"/>
        <v>0</v>
      </c>
      <c r="AF27" s="883">
        <f t="shared" si="5"/>
        <v>0</v>
      </c>
      <c r="AG27" s="883">
        <f t="shared" si="5"/>
        <v>0</v>
      </c>
      <c r="AH27" s="883">
        <f t="shared" si="5"/>
        <v>0</v>
      </c>
      <c r="AI27" s="883">
        <f t="shared" si="5"/>
        <v>0</v>
      </c>
      <c r="AJ27" s="883">
        <f t="shared" si="5"/>
        <v>0</v>
      </c>
      <c r="AK27" s="883">
        <f t="shared" si="5"/>
        <v>0</v>
      </c>
      <c r="AL27" s="883">
        <f t="shared" si="5"/>
        <v>0</v>
      </c>
      <c r="AM27" s="883">
        <f t="shared" si="5"/>
        <v>0</v>
      </c>
      <c r="AN27" s="883">
        <f t="shared" si="5"/>
        <v>0</v>
      </c>
      <c r="AO27" s="883">
        <f t="shared" si="5"/>
        <v>0</v>
      </c>
      <c r="AP27" s="883">
        <f t="shared" si="5"/>
        <v>0</v>
      </c>
      <c r="AQ27" s="883">
        <f t="shared" si="5"/>
        <v>0</v>
      </c>
      <c r="AR27" s="883">
        <f t="shared" si="5"/>
        <v>0</v>
      </c>
      <c r="AS27" s="883">
        <f t="shared" si="5"/>
        <v>0</v>
      </c>
      <c r="AT27" s="883">
        <f t="shared" si="5"/>
        <v>0</v>
      </c>
      <c r="AU27" s="884"/>
    </row>
    <row r="28" spans="1:47" s="6" customFormat="1" ht="18" customHeight="1" thickBot="1">
      <c r="A28" s="1495" t="s">
        <v>256</v>
      </c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7"/>
      <c r="O28" s="1497"/>
      <c r="P28" s="1497"/>
      <c r="Q28" s="1498"/>
      <c r="R28" s="1498"/>
      <c r="S28" s="1498"/>
      <c r="T28" s="1498"/>
      <c r="U28" s="1498"/>
      <c r="V28" s="1498"/>
      <c r="W28" s="1498"/>
      <c r="X28" s="1498"/>
      <c r="Y28" s="1498"/>
      <c r="Z28" s="1498"/>
      <c r="AA28" s="1498"/>
      <c r="AB28" s="1498"/>
      <c r="AC28" s="1498"/>
      <c r="AD28" s="1498"/>
      <c r="AE28" s="1498"/>
      <c r="AF28" s="1498"/>
      <c r="AG28" s="1498"/>
      <c r="AH28" s="1498"/>
      <c r="AI28" s="1498"/>
      <c r="AJ28" s="1498"/>
      <c r="AK28" s="1498"/>
      <c r="AL28" s="1498"/>
      <c r="AM28" s="1498"/>
      <c r="AN28" s="1498"/>
      <c r="AO28" s="1498"/>
      <c r="AP28" s="1498"/>
      <c r="AQ28" s="1498"/>
      <c r="AR28" s="1498"/>
      <c r="AS28" s="1498"/>
      <c r="AT28" s="1498"/>
      <c r="AU28" s="1499"/>
    </row>
    <row r="29" spans="1:47" s="626" customFormat="1" ht="18" customHeight="1" thickBot="1">
      <c r="A29" s="725" t="s">
        <v>229</v>
      </c>
      <c r="B29" s="885" t="s">
        <v>132</v>
      </c>
      <c r="C29" s="886"/>
      <c r="D29" s="839">
        <v>3</v>
      </c>
      <c r="E29" s="839"/>
      <c r="F29" s="665"/>
      <c r="G29" s="887">
        <v>6</v>
      </c>
      <c r="H29" s="888">
        <f>G29*30</f>
        <v>180</v>
      </c>
      <c r="I29" s="889"/>
      <c r="J29" s="889"/>
      <c r="K29" s="889"/>
      <c r="L29" s="889"/>
      <c r="M29" s="890">
        <f>H29-I29</f>
        <v>180</v>
      </c>
      <c r="N29" s="773"/>
      <c r="O29" s="845"/>
      <c r="P29" s="891"/>
      <c r="Q29" s="892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  <c r="AE29" s="893"/>
      <c r="AF29" s="893"/>
      <c r="AG29" s="893"/>
      <c r="AH29" s="893"/>
      <c r="AI29" s="893"/>
      <c r="AJ29" s="893"/>
      <c r="AK29" s="893"/>
      <c r="AL29" s="893"/>
      <c r="AM29" s="893"/>
      <c r="AN29" s="893"/>
      <c r="AO29" s="893"/>
      <c r="AP29" s="893"/>
      <c r="AQ29" s="893"/>
      <c r="AR29" s="893"/>
      <c r="AS29" s="893"/>
      <c r="AT29" s="893"/>
      <c r="AU29" s="894"/>
    </row>
    <row r="30" spans="1:47" s="626" customFormat="1" ht="21.75" customHeight="1" thickBot="1">
      <c r="A30" s="1465" t="s">
        <v>230</v>
      </c>
      <c r="B30" s="1466"/>
      <c r="C30" s="1487"/>
      <c r="D30" s="1488"/>
      <c r="E30" s="1488"/>
      <c r="F30" s="1489"/>
      <c r="G30" s="895">
        <f aca="true" t="shared" si="6" ref="G30:M30">SUM(G29:G29)</f>
        <v>6</v>
      </c>
      <c r="H30" s="888">
        <f t="shared" si="6"/>
        <v>180</v>
      </c>
      <c r="I30" s="888">
        <f t="shared" si="6"/>
        <v>0</v>
      </c>
      <c r="J30" s="888">
        <f t="shared" si="6"/>
        <v>0</v>
      </c>
      <c r="K30" s="888">
        <f t="shared" si="6"/>
        <v>0</v>
      </c>
      <c r="L30" s="888">
        <f t="shared" si="6"/>
        <v>0</v>
      </c>
      <c r="M30" s="888">
        <f t="shared" si="6"/>
        <v>180</v>
      </c>
      <c r="N30" s="811">
        <f aca="true" t="shared" si="7" ref="N30:AT30">SUM(N29:N29)</f>
        <v>0</v>
      </c>
      <c r="O30" s="734">
        <f t="shared" si="7"/>
        <v>0</v>
      </c>
      <c r="P30" s="812">
        <f t="shared" si="7"/>
        <v>0</v>
      </c>
      <c r="Q30" s="877"/>
      <c r="R30" s="733">
        <f t="shared" si="7"/>
        <v>0</v>
      </c>
      <c r="S30" s="734">
        <f t="shared" si="7"/>
        <v>0</v>
      </c>
      <c r="T30" s="734">
        <f t="shared" si="7"/>
        <v>0</v>
      </c>
      <c r="U30" s="734">
        <f t="shared" si="7"/>
        <v>0</v>
      </c>
      <c r="V30" s="734">
        <f t="shared" si="7"/>
        <v>0</v>
      </c>
      <c r="W30" s="734">
        <f t="shared" si="7"/>
        <v>0</v>
      </c>
      <c r="X30" s="734">
        <f t="shared" si="7"/>
        <v>0</v>
      </c>
      <c r="Y30" s="734">
        <f t="shared" si="7"/>
        <v>0</v>
      </c>
      <c r="Z30" s="734">
        <f t="shared" si="7"/>
        <v>0</v>
      </c>
      <c r="AA30" s="734">
        <f t="shared" si="7"/>
        <v>0</v>
      </c>
      <c r="AB30" s="734">
        <f t="shared" si="7"/>
        <v>0</v>
      </c>
      <c r="AC30" s="734">
        <f t="shared" si="7"/>
        <v>0</v>
      </c>
      <c r="AD30" s="734">
        <f t="shared" si="7"/>
        <v>0</v>
      </c>
      <c r="AE30" s="734">
        <f t="shared" si="7"/>
        <v>0</v>
      </c>
      <c r="AF30" s="734">
        <f t="shared" si="7"/>
        <v>0</v>
      </c>
      <c r="AG30" s="734">
        <f t="shared" si="7"/>
        <v>0</v>
      </c>
      <c r="AH30" s="734">
        <f t="shared" si="7"/>
        <v>0</v>
      </c>
      <c r="AI30" s="734">
        <f t="shared" si="7"/>
        <v>0</v>
      </c>
      <c r="AJ30" s="734">
        <f t="shared" si="7"/>
        <v>0</v>
      </c>
      <c r="AK30" s="734">
        <f t="shared" si="7"/>
        <v>0</v>
      </c>
      <c r="AL30" s="734">
        <f t="shared" si="7"/>
        <v>0</v>
      </c>
      <c r="AM30" s="734">
        <f t="shared" si="7"/>
        <v>0</v>
      </c>
      <c r="AN30" s="734">
        <f t="shared" si="7"/>
        <v>0</v>
      </c>
      <c r="AO30" s="734">
        <f t="shared" si="7"/>
        <v>0</v>
      </c>
      <c r="AP30" s="734">
        <f t="shared" si="7"/>
        <v>0</v>
      </c>
      <c r="AQ30" s="734">
        <f t="shared" si="7"/>
        <v>0</v>
      </c>
      <c r="AR30" s="734">
        <f t="shared" si="7"/>
        <v>0</v>
      </c>
      <c r="AS30" s="734">
        <f t="shared" si="7"/>
        <v>0</v>
      </c>
      <c r="AT30" s="734">
        <f t="shared" si="7"/>
        <v>0</v>
      </c>
      <c r="AU30" s="812"/>
    </row>
    <row r="31" spans="1:47" s="626" customFormat="1" ht="21.75" customHeight="1" thickBot="1">
      <c r="A31" s="1495" t="s">
        <v>246</v>
      </c>
      <c r="B31" s="1496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6"/>
      <c r="AK31" s="1496"/>
      <c r="AL31" s="1496"/>
      <c r="AM31" s="1496"/>
      <c r="AN31" s="1496"/>
      <c r="AO31" s="1496"/>
      <c r="AP31" s="1496"/>
      <c r="AQ31" s="1496"/>
      <c r="AR31" s="1496"/>
      <c r="AS31" s="1496"/>
      <c r="AT31" s="1496"/>
      <c r="AU31" s="1509"/>
    </row>
    <row r="32" spans="1:47" s="626" customFormat="1" ht="16.5" customHeight="1" thickBot="1">
      <c r="A32" s="896" t="s">
        <v>138</v>
      </c>
      <c r="B32" s="897" t="s">
        <v>239</v>
      </c>
      <c r="C32" s="898"/>
      <c r="D32" s="899"/>
      <c r="E32" s="899"/>
      <c r="F32" s="900"/>
      <c r="G32" s="901">
        <v>24</v>
      </c>
      <c r="H32" s="902">
        <f>G32*30</f>
        <v>720</v>
      </c>
      <c r="I32" s="903"/>
      <c r="J32" s="903"/>
      <c r="K32" s="903"/>
      <c r="L32" s="903"/>
      <c r="M32" s="904">
        <f>H32-I32</f>
        <v>720</v>
      </c>
      <c r="N32" s="905"/>
      <c r="O32" s="906"/>
      <c r="P32" s="907"/>
      <c r="Q32" s="908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10"/>
    </row>
    <row r="33" spans="1:47" s="626" customFormat="1" ht="16.5" customHeight="1" thickBot="1">
      <c r="A33" s="1465" t="s">
        <v>231</v>
      </c>
      <c r="B33" s="1466"/>
      <c r="C33" s="1487"/>
      <c r="D33" s="1488"/>
      <c r="E33" s="1488"/>
      <c r="F33" s="1489"/>
      <c r="G33" s="895">
        <f aca="true" t="shared" si="8" ref="G33:AT33">SUM(G32:G32)</f>
        <v>24</v>
      </c>
      <c r="H33" s="911">
        <f t="shared" si="8"/>
        <v>720</v>
      </c>
      <c r="I33" s="911">
        <f t="shared" si="8"/>
        <v>0</v>
      </c>
      <c r="J33" s="911">
        <f t="shared" si="8"/>
        <v>0</v>
      </c>
      <c r="K33" s="911">
        <f t="shared" si="8"/>
        <v>0</v>
      </c>
      <c r="L33" s="911">
        <f t="shared" si="8"/>
        <v>0</v>
      </c>
      <c r="M33" s="911">
        <f t="shared" si="8"/>
        <v>720</v>
      </c>
      <c r="N33" s="912">
        <f t="shared" si="8"/>
        <v>0</v>
      </c>
      <c r="O33" s="913">
        <f t="shared" si="8"/>
        <v>0</v>
      </c>
      <c r="P33" s="914">
        <f t="shared" si="8"/>
        <v>0</v>
      </c>
      <c r="Q33" s="877"/>
      <c r="R33" s="915">
        <f t="shared" si="8"/>
        <v>0</v>
      </c>
      <c r="S33" s="916">
        <f t="shared" si="8"/>
        <v>0</v>
      </c>
      <c r="T33" s="916">
        <f t="shared" si="8"/>
        <v>0</v>
      </c>
      <c r="U33" s="916">
        <f t="shared" si="8"/>
        <v>0</v>
      </c>
      <c r="V33" s="916">
        <f t="shared" si="8"/>
        <v>0</v>
      </c>
      <c r="W33" s="916">
        <f t="shared" si="8"/>
        <v>0</v>
      </c>
      <c r="X33" s="916">
        <f t="shared" si="8"/>
        <v>0</v>
      </c>
      <c r="Y33" s="916">
        <f t="shared" si="8"/>
        <v>0</v>
      </c>
      <c r="Z33" s="916">
        <f t="shared" si="8"/>
        <v>0</v>
      </c>
      <c r="AA33" s="916">
        <f t="shared" si="8"/>
        <v>0</v>
      </c>
      <c r="AB33" s="916">
        <f t="shared" si="8"/>
        <v>0</v>
      </c>
      <c r="AC33" s="916">
        <f t="shared" si="8"/>
        <v>0</v>
      </c>
      <c r="AD33" s="916">
        <f t="shared" si="8"/>
        <v>0</v>
      </c>
      <c r="AE33" s="916">
        <f t="shared" si="8"/>
        <v>0</v>
      </c>
      <c r="AF33" s="916">
        <f t="shared" si="8"/>
        <v>0</v>
      </c>
      <c r="AG33" s="916">
        <f t="shared" si="8"/>
        <v>0</v>
      </c>
      <c r="AH33" s="916">
        <f t="shared" si="8"/>
        <v>0</v>
      </c>
      <c r="AI33" s="916">
        <f t="shared" si="8"/>
        <v>0</v>
      </c>
      <c r="AJ33" s="916">
        <f t="shared" si="8"/>
        <v>0</v>
      </c>
      <c r="AK33" s="916">
        <f t="shared" si="8"/>
        <v>0</v>
      </c>
      <c r="AL33" s="916">
        <f t="shared" si="8"/>
        <v>0</v>
      </c>
      <c r="AM33" s="916">
        <f t="shared" si="8"/>
        <v>0</v>
      </c>
      <c r="AN33" s="916">
        <f t="shared" si="8"/>
        <v>0</v>
      </c>
      <c r="AO33" s="916">
        <f t="shared" si="8"/>
        <v>0</v>
      </c>
      <c r="AP33" s="916">
        <f t="shared" si="8"/>
        <v>0</v>
      </c>
      <c r="AQ33" s="916">
        <f t="shared" si="8"/>
        <v>0</v>
      </c>
      <c r="AR33" s="916">
        <f t="shared" si="8"/>
        <v>0</v>
      </c>
      <c r="AS33" s="916">
        <f t="shared" si="8"/>
        <v>0</v>
      </c>
      <c r="AT33" s="916">
        <f t="shared" si="8"/>
        <v>0</v>
      </c>
      <c r="AU33" s="917"/>
    </row>
    <row r="34" spans="1:47" s="626" customFormat="1" ht="26.25" customHeight="1" thickBot="1">
      <c r="A34" s="1465" t="s">
        <v>232</v>
      </c>
      <c r="B34" s="1466"/>
      <c r="C34" s="1487"/>
      <c r="D34" s="1488"/>
      <c r="E34" s="1488"/>
      <c r="F34" s="1489"/>
      <c r="G34" s="895">
        <f>G17+G27+G30+G33</f>
        <v>63.5</v>
      </c>
      <c r="H34" s="911">
        <f aca="true" t="shared" si="9" ref="H34:P34">H17+H30+H33+H27</f>
        <v>1905</v>
      </c>
      <c r="I34" s="911">
        <f t="shared" si="9"/>
        <v>387</v>
      </c>
      <c r="J34" s="911">
        <f t="shared" si="9"/>
        <v>197</v>
      </c>
      <c r="K34" s="911">
        <f t="shared" si="9"/>
        <v>18</v>
      </c>
      <c r="L34" s="911">
        <f t="shared" si="9"/>
        <v>172</v>
      </c>
      <c r="M34" s="911">
        <f t="shared" si="9"/>
        <v>1518</v>
      </c>
      <c r="N34" s="811">
        <f t="shared" si="9"/>
        <v>15</v>
      </c>
      <c r="O34" s="811">
        <f t="shared" si="9"/>
        <v>9</v>
      </c>
      <c r="P34" s="877">
        <f t="shared" si="9"/>
        <v>9</v>
      </c>
      <c r="Q34" s="733"/>
      <c r="R34" s="918">
        <f aca="true" t="shared" si="10" ref="R34:AT34">SUM(R11:R33)</f>
        <v>0</v>
      </c>
      <c r="S34" s="918">
        <f t="shared" si="10"/>
        <v>0</v>
      </c>
      <c r="T34" s="918">
        <f t="shared" si="10"/>
        <v>8</v>
      </c>
      <c r="U34" s="918">
        <f t="shared" si="10"/>
        <v>4</v>
      </c>
      <c r="V34" s="918">
        <f t="shared" si="10"/>
        <v>4</v>
      </c>
      <c r="W34" s="918">
        <f t="shared" si="10"/>
        <v>0</v>
      </c>
      <c r="X34" s="918">
        <f t="shared" si="10"/>
        <v>0</v>
      </c>
      <c r="Y34" s="918">
        <f t="shared" si="10"/>
        <v>0</v>
      </c>
      <c r="Z34" s="918">
        <f t="shared" si="10"/>
        <v>0</v>
      </c>
      <c r="AA34" s="918">
        <f t="shared" si="10"/>
        <v>0</v>
      </c>
      <c r="AB34" s="918">
        <f t="shared" si="10"/>
        <v>0</v>
      </c>
      <c r="AC34" s="918">
        <f t="shared" si="10"/>
        <v>0</v>
      </c>
      <c r="AD34" s="918">
        <f t="shared" si="10"/>
        <v>0</v>
      </c>
      <c r="AE34" s="918">
        <f t="shared" si="10"/>
        <v>0</v>
      </c>
      <c r="AF34" s="918">
        <f t="shared" si="10"/>
        <v>0</v>
      </c>
      <c r="AG34" s="918">
        <f t="shared" si="10"/>
        <v>0</v>
      </c>
      <c r="AH34" s="918">
        <f t="shared" si="10"/>
        <v>0</v>
      </c>
      <c r="AI34" s="918">
        <f t="shared" si="10"/>
        <v>0</v>
      </c>
      <c r="AJ34" s="918">
        <f t="shared" si="10"/>
        <v>0</v>
      </c>
      <c r="AK34" s="918">
        <f t="shared" si="10"/>
        <v>0</v>
      </c>
      <c r="AL34" s="918">
        <f t="shared" si="10"/>
        <v>0</v>
      </c>
      <c r="AM34" s="918">
        <f t="shared" si="10"/>
        <v>0</v>
      </c>
      <c r="AN34" s="918">
        <f t="shared" si="10"/>
        <v>0</v>
      </c>
      <c r="AO34" s="918">
        <f t="shared" si="10"/>
        <v>0</v>
      </c>
      <c r="AP34" s="918">
        <f t="shared" si="10"/>
        <v>0</v>
      </c>
      <c r="AQ34" s="918">
        <f t="shared" si="10"/>
        <v>0</v>
      </c>
      <c r="AR34" s="918">
        <f t="shared" si="10"/>
        <v>0</v>
      </c>
      <c r="AS34" s="918">
        <f t="shared" si="10"/>
        <v>0</v>
      </c>
      <c r="AT34" s="918">
        <f t="shared" si="10"/>
        <v>0</v>
      </c>
      <c r="AU34" s="919"/>
    </row>
    <row r="35" spans="1:47" s="6" customFormat="1" ht="20.25" customHeight="1" thickBot="1">
      <c r="A35" s="1482" t="s">
        <v>73</v>
      </c>
      <c r="B35" s="1483"/>
      <c r="C35" s="1483"/>
      <c r="D35" s="1483"/>
      <c r="E35" s="1483"/>
      <c r="F35" s="1483"/>
      <c r="G35" s="1483"/>
      <c r="H35" s="1483"/>
      <c r="I35" s="1483"/>
      <c r="J35" s="1483"/>
      <c r="K35" s="1483"/>
      <c r="L35" s="1483"/>
      <c r="M35" s="1483"/>
      <c r="N35" s="1507"/>
      <c r="O35" s="1507"/>
      <c r="P35" s="1507"/>
      <c r="Q35" s="1507"/>
      <c r="R35" s="1507"/>
      <c r="S35" s="1507"/>
      <c r="T35" s="1507"/>
      <c r="U35" s="1507"/>
      <c r="V35" s="1507"/>
      <c r="W35" s="1507"/>
      <c r="X35" s="1507"/>
      <c r="Y35" s="1507"/>
      <c r="Z35" s="1507"/>
      <c r="AA35" s="1507"/>
      <c r="AB35" s="1507"/>
      <c r="AC35" s="1507"/>
      <c r="AD35" s="1507"/>
      <c r="AE35" s="1507"/>
      <c r="AF35" s="1507"/>
      <c r="AG35" s="1507"/>
      <c r="AH35" s="1507"/>
      <c r="AI35" s="1507"/>
      <c r="AJ35" s="1507"/>
      <c r="AK35" s="1507"/>
      <c r="AL35" s="1507"/>
      <c r="AM35" s="1507"/>
      <c r="AN35" s="1507"/>
      <c r="AO35" s="1507"/>
      <c r="AP35" s="1507"/>
      <c r="AQ35" s="1507"/>
      <c r="AR35" s="1507"/>
      <c r="AS35" s="1507"/>
      <c r="AT35" s="1507"/>
      <c r="AU35" s="1508"/>
    </row>
    <row r="36" spans="1:47" s="6" customFormat="1" ht="20.25" customHeight="1" thickBot="1">
      <c r="A36" s="1482" t="s">
        <v>335</v>
      </c>
      <c r="B36" s="1500"/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500"/>
      <c r="O36" s="1500"/>
      <c r="P36" s="1500"/>
      <c r="Q36" s="1500"/>
      <c r="R36" s="1500"/>
      <c r="S36" s="1500"/>
      <c r="T36" s="1500"/>
      <c r="U36" s="1500"/>
      <c r="V36" s="1500"/>
      <c r="W36" s="1500"/>
      <c r="X36" s="1500"/>
      <c r="Y36" s="1500"/>
      <c r="Z36" s="1500"/>
      <c r="AA36" s="1500"/>
      <c r="AB36" s="1500"/>
      <c r="AC36" s="1500"/>
      <c r="AD36" s="1500"/>
      <c r="AE36" s="1500"/>
      <c r="AF36" s="1500"/>
      <c r="AG36" s="1500"/>
      <c r="AH36" s="1500"/>
      <c r="AI36" s="1500"/>
      <c r="AJ36" s="1500"/>
      <c r="AK36" s="1500"/>
      <c r="AL36" s="1500"/>
      <c r="AM36" s="1500"/>
      <c r="AN36" s="1500"/>
      <c r="AO36" s="1500"/>
      <c r="AP36" s="1500"/>
      <c r="AQ36" s="1500"/>
      <c r="AR36" s="1500"/>
      <c r="AS36" s="1500"/>
      <c r="AT36" s="1500"/>
      <c r="AU36" s="1501"/>
    </row>
    <row r="37" spans="1:47" s="6" customFormat="1" ht="21.75" customHeight="1" thickBot="1">
      <c r="A37" s="1511" t="s">
        <v>257</v>
      </c>
      <c r="B37" s="1512"/>
      <c r="C37" s="1512"/>
      <c r="D37" s="1512"/>
      <c r="E37" s="1512"/>
      <c r="F37" s="1512"/>
      <c r="G37" s="1512"/>
      <c r="H37" s="1512"/>
      <c r="I37" s="1512"/>
      <c r="J37" s="1512"/>
      <c r="K37" s="1512"/>
      <c r="L37" s="1512"/>
      <c r="M37" s="1512"/>
      <c r="N37" s="1512"/>
      <c r="O37" s="1512"/>
      <c r="P37" s="1512"/>
      <c r="Q37" s="1512"/>
      <c r="R37" s="1512"/>
      <c r="S37" s="1512"/>
      <c r="T37" s="1512"/>
      <c r="U37" s="1512"/>
      <c r="V37" s="1512"/>
      <c r="W37" s="1512"/>
      <c r="X37" s="1512"/>
      <c r="Y37" s="1512"/>
      <c r="Z37" s="1512"/>
      <c r="AA37" s="1512"/>
      <c r="AB37" s="1512"/>
      <c r="AC37" s="1512"/>
      <c r="AD37" s="1512"/>
      <c r="AE37" s="1512"/>
      <c r="AF37" s="1512"/>
      <c r="AG37" s="1512"/>
      <c r="AH37" s="1512"/>
      <c r="AI37" s="1512"/>
      <c r="AJ37" s="1512"/>
      <c r="AK37" s="1512"/>
      <c r="AL37" s="1512"/>
      <c r="AM37" s="1512"/>
      <c r="AN37" s="1512"/>
      <c r="AO37" s="1512"/>
      <c r="AP37" s="1512"/>
      <c r="AQ37" s="1512"/>
      <c r="AR37" s="1512"/>
      <c r="AS37" s="1512"/>
      <c r="AT37" s="1512"/>
      <c r="AU37" s="1513"/>
    </row>
    <row r="38" spans="1:48" s="626" customFormat="1" ht="48" customHeight="1">
      <c r="A38" s="1108" t="s">
        <v>280</v>
      </c>
      <c r="B38" s="749" t="s">
        <v>260</v>
      </c>
      <c r="C38" s="922"/>
      <c r="D38" s="923">
        <v>2</v>
      </c>
      <c r="E38" s="924"/>
      <c r="F38" s="925"/>
      <c r="G38" s="926">
        <v>4</v>
      </c>
      <c r="H38" s="927">
        <f>G38*30</f>
        <v>120</v>
      </c>
      <c r="I38" s="928">
        <f>J38+K38+L38</f>
        <v>36</v>
      </c>
      <c r="J38" s="862">
        <v>27</v>
      </c>
      <c r="K38" s="929">
        <v>9</v>
      </c>
      <c r="L38" s="930"/>
      <c r="M38" s="931">
        <f>H38-I38</f>
        <v>84</v>
      </c>
      <c r="N38" s="932"/>
      <c r="O38" s="933">
        <v>2</v>
      </c>
      <c r="P38" s="934">
        <v>2</v>
      </c>
      <c r="Q38" s="932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1"/>
      <c r="AV38" s="628">
        <f>K38/J38</f>
        <v>0.3333333333333333</v>
      </c>
    </row>
    <row r="39" spans="1:48" s="626" customFormat="1" ht="23.25" customHeight="1">
      <c r="A39" s="1109" t="s">
        <v>281</v>
      </c>
      <c r="B39" s="1133" t="s">
        <v>261</v>
      </c>
      <c r="C39" s="1134"/>
      <c r="D39" s="1135">
        <v>2</v>
      </c>
      <c r="E39" s="1117"/>
      <c r="F39" s="1136"/>
      <c r="G39" s="1137">
        <v>4</v>
      </c>
      <c r="H39" s="1138">
        <f>G39*30</f>
        <v>120</v>
      </c>
      <c r="I39" s="1139">
        <f>J39+K39+L39</f>
        <v>36</v>
      </c>
      <c r="J39" s="1140">
        <v>27</v>
      </c>
      <c r="K39" s="1117"/>
      <c r="L39" s="1117">
        <v>9</v>
      </c>
      <c r="M39" s="1141">
        <f>H39-I39</f>
        <v>84</v>
      </c>
      <c r="N39" s="1142"/>
      <c r="O39" s="1143">
        <v>2</v>
      </c>
      <c r="P39" s="1144">
        <v>2</v>
      </c>
      <c r="Q39" s="1145"/>
      <c r="R39" s="1146"/>
      <c r="S39" s="1147"/>
      <c r="T39" s="1146"/>
      <c r="U39" s="1146"/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6"/>
      <c r="AR39" s="1146"/>
      <c r="AS39" s="1146"/>
      <c r="AT39" s="1146"/>
      <c r="AU39" s="1148"/>
      <c r="AV39" s="629">
        <v>0.34285714285714286</v>
      </c>
    </row>
    <row r="40" spans="1:47" s="627" customFormat="1" ht="24.75" customHeight="1" hidden="1">
      <c r="A40" s="1109" t="s">
        <v>336</v>
      </c>
      <c r="B40" s="1106"/>
      <c r="C40" s="632"/>
      <c r="D40" s="632"/>
      <c r="E40" s="632"/>
      <c r="F40" s="632"/>
      <c r="G40" s="638"/>
      <c r="H40" s="764">
        <f>G40*30</f>
        <v>0</v>
      </c>
      <c r="I40" s="640"/>
      <c r="J40" s="641"/>
      <c r="K40" s="641"/>
      <c r="L40" s="641"/>
      <c r="M40" s="642"/>
      <c r="N40" s="643"/>
      <c r="O40" s="633"/>
      <c r="P40" s="634"/>
      <c r="Q40" s="644"/>
      <c r="R40" s="645"/>
      <c r="S40" s="634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7"/>
    </row>
    <row r="41" spans="1:47" s="626" customFormat="1" ht="25.5" customHeight="1" thickBot="1">
      <c r="A41" s="1110" t="s">
        <v>336</v>
      </c>
      <c r="B41" s="1107" t="s">
        <v>258</v>
      </c>
      <c r="C41" s="946"/>
      <c r="D41" s="947">
        <v>2</v>
      </c>
      <c r="E41" s="947"/>
      <c r="F41" s="948"/>
      <c r="G41" s="949">
        <v>4</v>
      </c>
      <c r="H41" s="950">
        <f>G41*30</f>
        <v>120</v>
      </c>
      <c r="I41" s="951"/>
      <c r="J41" s="952"/>
      <c r="K41" s="952"/>
      <c r="L41" s="952"/>
      <c r="M41" s="953"/>
      <c r="N41" s="954"/>
      <c r="O41" s="648"/>
      <c r="P41" s="649"/>
      <c r="Q41" s="955"/>
      <c r="R41" s="650"/>
      <c r="S41" s="650"/>
      <c r="T41" s="650"/>
      <c r="U41" s="650"/>
      <c r="V41" s="650"/>
      <c r="W41" s="650"/>
      <c r="X41" s="650"/>
      <c r="Y41" s="651"/>
      <c r="Z41" s="651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2"/>
    </row>
    <row r="42" spans="1:47" s="626" customFormat="1" ht="19.5" customHeight="1" thickBot="1">
      <c r="A42" s="1523" t="s">
        <v>234</v>
      </c>
      <c r="B42" s="1524"/>
      <c r="C42" s="1517"/>
      <c r="D42" s="1518"/>
      <c r="E42" s="1518"/>
      <c r="F42" s="1519"/>
      <c r="G42" s="877">
        <v>4</v>
      </c>
      <c r="H42" s="956">
        <f>G42*30</f>
        <v>120</v>
      </c>
      <c r="I42" s="957">
        <f>I38+I39+I41</f>
        <v>72</v>
      </c>
      <c r="J42" s="957">
        <f>J38+J39+J41</f>
        <v>54</v>
      </c>
      <c r="K42" s="957">
        <f>K38+K39+K41</f>
        <v>9</v>
      </c>
      <c r="L42" s="957">
        <f>L38+L39+L41</f>
        <v>9</v>
      </c>
      <c r="M42" s="957">
        <f>M38+M39+M41</f>
        <v>168</v>
      </c>
      <c r="N42" s="811"/>
      <c r="O42" s="734">
        <v>2</v>
      </c>
      <c r="P42" s="812">
        <v>2</v>
      </c>
      <c r="Q42" s="733"/>
      <c r="R42" s="734">
        <f aca="true" t="shared" si="11" ref="R42:AT42">R40</f>
        <v>0</v>
      </c>
      <c r="S42" s="734">
        <f t="shared" si="11"/>
        <v>0</v>
      </c>
      <c r="T42" s="734">
        <f t="shared" si="11"/>
        <v>0</v>
      </c>
      <c r="U42" s="734">
        <f t="shared" si="11"/>
        <v>0</v>
      </c>
      <c r="V42" s="734">
        <f t="shared" si="11"/>
        <v>0</v>
      </c>
      <c r="W42" s="734">
        <f t="shared" si="11"/>
        <v>0</v>
      </c>
      <c r="X42" s="734">
        <f t="shared" si="11"/>
        <v>0</v>
      </c>
      <c r="Y42" s="734">
        <f t="shared" si="11"/>
        <v>0</v>
      </c>
      <c r="Z42" s="734">
        <f t="shared" si="11"/>
        <v>0</v>
      </c>
      <c r="AA42" s="734">
        <f t="shared" si="11"/>
        <v>0</v>
      </c>
      <c r="AB42" s="734">
        <f t="shared" si="11"/>
        <v>0</v>
      </c>
      <c r="AC42" s="734">
        <f t="shared" si="11"/>
        <v>0</v>
      </c>
      <c r="AD42" s="734">
        <f t="shared" si="11"/>
        <v>0</v>
      </c>
      <c r="AE42" s="734">
        <f t="shared" si="11"/>
        <v>0</v>
      </c>
      <c r="AF42" s="734">
        <f t="shared" si="11"/>
        <v>0</v>
      </c>
      <c r="AG42" s="734">
        <f t="shared" si="11"/>
        <v>0</v>
      </c>
      <c r="AH42" s="734">
        <f t="shared" si="11"/>
        <v>0</v>
      </c>
      <c r="AI42" s="734">
        <f t="shared" si="11"/>
        <v>0</v>
      </c>
      <c r="AJ42" s="734">
        <f t="shared" si="11"/>
        <v>0</v>
      </c>
      <c r="AK42" s="734">
        <f t="shared" si="11"/>
        <v>0</v>
      </c>
      <c r="AL42" s="734">
        <f t="shared" si="11"/>
        <v>0</v>
      </c>
      <c r="AM42" s="734">
        <f t="shared" si="11"/>
        <v>0</v>
      </c>
      <c r="AN42" s="734">
        <f t="shared" si="11"/>
        <v>0</v>
      </c>
      <c r="AO42" s="734">
        <f t="shared" si="11"/>
        <v>0</v>
      </c>
      <c r="AP42" s="734">
        <f t="shared" si="11"/>
        <v>0</v>
      </c>
      <c r="AQ42" s="734">
        <f t="shared" si="11"/>
        <v>0</v>
      </c>
      <c r="AR42" s="734">
        <f t="shared" si="11"/>
        <v>0</v>
      </c>
      <c r="AS42" s="734">
        <f t="shared" si="11"/>
        <v>0</v>
      </c>
      <c r="AT42" s="734">
        <f t="shared" si="11"/>
        <v>0</v>
      </c>
      <c r="AU42" s="812"/>
    </row>
    <row r="43" spans="1:47" s="626" customFormat="1" ht="19.5" customHeight="1">
      <c r="A43" s="855"/>
      <c r="B43" s="669" t="s">
        <v>53</v>
      </c>
      <c r="C43" s="653"/>
      <c r="D43" s="717"/>
      <c r="E43" s="654"/>
      <c r="F43" s="655"/>
      <c r="G43" s="656"/>
      <c r="H43" s="958"/>
      <c r="I43" s="959"/>
      <c r="J43" s="592"/>
      <c r="K43" s="592"/>
      <c r="L43" s="592"/>
      <c r="M43" s="594"/>
      <c r="N43" s="960" t="s">
        <v>55</v>
      </c>
      <c r="O43" s="657" t="s">
        <v>55</v>
      </c>
      <c r="P43" s="658" t="s">
        <v>55</v>
      </c>
      <c r="Q43" s="659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8"/>
    </row>
    <row r="44" spans="1:47" s="626" customFormat="1" ht="33" customHeight="1" thickBot="1">
      <c r="A44" s="961"/>
      <c r="B44" s="670" t="s">
        <v>57</v>
      </c>
      <c r="C44" s="660"/>
      <c r="D44" s="661"/>
      <c r="E44" s="661"/>
      <c r="F44" s="662"/>
      <c r="G44" s="663"/>
      <c r="H44" s="660"/>
      <c r="I44" s="776"/>
      <c r="J44" s="768"/>
      <c r="K44" s="768"/>
      <c r="L44" s="768"/>
      <c r="M44" s="962"/>
      <c r="N44" s="767"/>
      <c r="O44" s="664"/>
      <c r="P44" s="665"/>
      <c r="Q44" s="666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8"/>
    </row>
    <row r="45" spans="1:48" s="6" customFormat="1" ht="22.5" customHeight="1" thickBot="1">
      <c r="A45" s="1514" t="s">
        <v>337</v>
      </c>
      <c r="B45" s="1515"/>
      <c r="C45" s="1515"/>
      <c r="D45" s="1515"/>
      <c r="E45" s="1515"/>
      <c r="F45" s="1515"/>
      <c r="G45" s="1515"/>
      <c r="H45" s="1515"/>
      <c r="I45" s="1515"/>
      <c r="J45" s="1515"/>
      <c r="K45" s="1515"/>
      <c r="L45" s="1515"/>
      <c r="M45" s="1515"/>
      <c r="N45" s="1515"/>
      <c r="O45" s="1515"/>
      <c r="P45" s="1515"/>
      <c r="Q45" s="1515"/>
      <c r="R45" s="1515"/>
      <c r="S45" s="1515"/>
      <c r="T45" s="1515"/>
      <c r="U45" s="1515"/>
      <c r="V45" s="1515"/>
      <c r="W45" s="1515"/>
      <c r="X45" s="1515"/>
      <c r="Y45" s="1515"/>
      <c r="Z45" s="1515"/>
      <c r="AA45" s="1515"/>
      <c r="AB45" s="1515"/>
      <c r="AC45" s="1515"/>
      <c r="AD45" s="1515"/>
      <c r="AE45" s="1515"/>
      <c r="AF45" s="1515"/>
      <c r="AG45" s="1515"/>
      <c r="AH45" s="1515"/>
      <c r="AI45" s="1515"/>
      <c r="AJ45" s="1515"/>
      <c r="AK45" s="1515"/>
      <c r="AL45" s="1515"/>
      <c r="AM45" s="1515"/>
      <c r="AN45" s="1515"/>
      <c r="AO45" s="1515"/>
      <c r="AP45" s="1515"/>
      <c r="AQ45" s="1515"/>
      <c r="AR45" s="1515"/>
      <c r="AS45" s="1515"/>
      <c r="AT45" s="1515"/>
      <c r="AU45" s="1516"/>
      <c r="AV45" s="683"/>
    </row>
    <row r="46" spans="1:48" s="6" customFormat="1" ht="18" customHeight="1" thickBot="1">
      <c r="A46" s="1520" t="s">
        <v>321</v>
      </c>
      <c r="B46" s="1521"/>
      <c r="C46" s="1521"/>
      <c r="D46" s="1521"/>
      <c r="E46" s="1521"/>
      <c r="F46" s="1521"/>
      <c r="G46" s="1521"/>
      <c r="H46" s="1521"/>
      <c r="I46" s="1521"/>
      <c r="J46" s="1521"/>
      <c r="K46" s="1521"/>
      <c r="L46" s="1521"/>
      <c r="M46" s="1521"/>
      <c r="N46" s="1512"/>
      <c r="O46" s="1512"/>
      <c r="P46" s="1512"/>
      <c r="Q46" s="1521"/>
      <c r="R46" s="1521"/>
      <c r="S46" s="1521"/>
      <c r="T46" s="1521"/>
      <c r="U46" s="1521"/>
      <c r="V46" s="1521"/>
      <c r="W46" s="1521"/>
      <c r="X46" s="1521"/>
      <c r="Y46" s="1521"/>
      <c r="Z46" s="1521"/>
      <c r="AA46" s="1521"/>
      <c r="AB46" s="1521"/>
      <c r="AC46" s="1521"/>
      <c r="AD46" s="1521"/>
      <c r="AE46" s="1521"/>
      <c r="AF46" s="1521"/>
      <c r="AG46" s="1521"/>
      <c r="AH46" s="1521"/>
      <c r="AI46" s="1521"/>
      <c r="AJ46" s="1521"/>
      <c r="AK46" s="1521"/>
      <c r="AL46" s="1521"/>
      <c r="AM46" s="1521"/>
      <c r="AN46" s="1521"/>
      <c r="AO46" s="1521"/>
      <c r="AP46" s="1521"/>
      <c r="AQ46" s="1521"/>
      <c r="AR46" s="1521"/>
      <c r="AS46" s="1521"/>
      <c r="AT46" s="1521"/>
      <c r="AU46" s="1522"/>
      <c r="AV46" s="683"/>
    </row>
    <row r="47" spans="1:49" s="6" customFormat="1" ht="37.5" customHeight="1">
      <c r="A47" s="755" t="s">
        <v>282</v>
      </c>
      <c r="B47" s="749" t="s">
        <v>266</v>
      </c>
      <c r="C47" s="779"/>
      <c r="D47" s="780"/>
      <c r="E47" s="780"/>
      <c r="F47" s="781"/>
      <c r="G47" s="671">
        <f>G48+G49</f>
        <v>4</v>
      </c>
      <c r="H47" s="672">
        <f>H48+H49</f>
        <v>120</v>
      </c>
      <c r="I47" s="673">
        <f>I48+I49</f>
        <v>48</v>
      </c>
      <c r="J47" s="673">
        <f>J48+J49</f>
        <v>24</v>
      </c>
      <c r="K47" s="673">
        <f>K48+K49</f>
        <v>24</v>
      </c>
      <c r="L47" s="673"/>
      <c r="M47" s="1111">
        <f>M48+M49</f>
        <v>72</v>
      </c>
      <c r="N47" s="1113"/>
      <c r="O47" s="676"/>
      <c r="P47" s="1114"/>
      <c r="Q47" s="1112"/>
      <c r="R47" s="679"/>
      <c r="S47" s="680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2"/>
      <c r="AV47" s="683"/>
      <c r="AW47" s="1132">
        <f>G50+G54+G59+G61+G63</f>
        <v>22.5</v>
      </c>
    </row>
    <row r="48" spans="1:52" s="697" customFormat="1" ht="33" customHeight="1">
      <c r="A48" s="684" t="s">
        <v>338</v>
      </c>
      <c r="B48" s="750" t="s">
        <v>322</v>
      </c>
      <c r="C48" s="788"/>
      <c r="D48" s="685"/>
      <c r="E48" s="685"/>
      <c r="F48" s="686"/>
      <c r="G48" s="687">
        <v>2.5</v>
      </c>
      <c r="H48" s="688">
        <f aca="true" t="shared" si="12" ref="H48:H54">G48*30</f>
        <v>75</v>
      </c>
      <c r="I48" s="689">
        <f>K48+J48</f>
        <v>30</v>
      </c>
      <c r="J48" s="689">
        <v>15</v>
      </c>
      <c r="K48" s="689">
        <v>15</v>
      </c>
      <c r="L48" s="689"/>
      <c r="M48" s="710">
        <f>H48-I48</f>
        <v>45</v>
      </c>
      <c r="N48" s="1115">
        <v>2</v>
      </c>
      <c r="O48" s="691"/>
      <c r="P48" s="703"/>
      <c r="Q48" s="708"/>
      <c r="R48" s="689"/>
      <c r="S48" s="693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  <c r="AI48" s="694"/>
      <c r="AJ48" s="694"/>
      <c r="AK48" s="694"/>
      <c r="AL48" s="694"/>
      <c r="AM48" s="694"/>
      <c r="AN48" s="694"/>
      <c r="AO48" s="694"/>
      <c r="AP48" s="694"/>
      <c r="AQ48" s="694"/>
      <c r="AR48" s="694"/>
      <c r="AS48" s="694"/>
      <c r="AT48" s="694"/>
      <c r="AU48" s="695"/>
      <c r="AV48" s="696">
        <f aca="true" t="shared" si="13" ref="AV48:AV54">I48/H48</f>
        <v>0.4</v>
      </c>
      <c r="AZ48" s="1005"/>
    </row>
    <row r="49" spans="1:52" s="697" customFormat="1" ht="31.5">
      <c r="A49" s="684" t="s">
        <v>339</v>
      </c>
      <c r="B49" s="750" t="s">
        <v>323</v>
      </c>
      <c r="C49" s="688">
        <v>2</v>
      </c>
      <c r="D49" s="689"/>
      <c r="E49" s="689"/>
      <c r="F49" s="698"/>
      <c r="G49" s="687">
        <v>1.5</v>
      </c>
      <c r="H49" s="688">
        <f t="shared" si="12"/>
        <v>45</v>
      </c>
      <c r="I49" s="689">
        <f>K49+J49</f>
        <v>18</v>
      </c>
      <c r="J49" s="689">
        <v>9</v>
      </c>
      <c r="K49" s="689">
        <v>9</v>
      </c>
      <c r="L49" s="689"/>
      <c r="M49" s="710">
        <f>H49-I49</f>
        <v>27</v>
      </c>
      <c r="N49" s="701"/>
      <c r="O49" s="700">
        <v>1</v>
      </c>
      <c r="P49" s="1116">
        <v>1</v>
      </c>
      <c r="Q49" s="699"/>
      <c r="R49" s="702"/>
      <c r="S49" s="702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694"/>
      <c r="AN49" s="694"/>
      <c r="AO49" s="694"/>
      <c r="AP49" s="694"/>
      <c r="AQ49" s="694"/>
      <c r="AR49" s="694"/>
      <c r="AS49" s="694"/>
      <c r="AT49" s="694"/>
      <c r="AU49" s="695"/>
      <c r="AV49" s="696">
        <f t="shared" si="13"/>
        <v>0.4</v>
      </c>
      <c r="AZ49" s="1005"/>
    </row>
    <row r="50" spans="1:48" s="697" customFormat="1" ht="47.25">
      <c r="A50" s="1149" t="s">
        <v>283</v>
      </c>
      <c r="B50" s="1150" t="s">
        <v>362</v>
      </c>
      <c r="C50" s="1151"/>
      <c r="D50" s="1152"/>
      <c r="E50" s="1152"/>
      <c r="F50" s="1153"/>
      <c r="G50" s="989">
        <f>G51+G52</f>
        <v>7.5</v>
      </c>
      <c r="H50" s="1138">
        <f t="shared" si="12"/>
        <v>225</v>
      </c>
      <c r="I50" s="1154">
        <f>SUM(I51:I52)</f>
        <v>78</v>
      </c>
      <c r="J50" s="1154">
        <f>SUM(J51:J52)</f>
        <v>30</v>
      </c>
      <c r="K50" s="1154">
        <f>SUM(K51:K52)</f>
        <v>0</v>
      </c>
      <c r="L50" s="1154">
        <f>SUM(L51:L52)</f>
        <v>48</v>
      </c>
      <c r="M50" s="1017">
        <f>SUM(M51:M52)</f>
        <v>147</v>
      </c>
      <c r="N50" s="1119"/>
      <c r="O50" s="1120"/>
      <c r="P50" s="1155"/>
      <c r="Q50" s="1156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3"/>
        <v>0.3466666666666667</v>
      </c>
    </row>
    <row r="51" spans="1:48" s="697" customFormat="1" ht="47.25">
      <c r="A51" s="1157" t="s">
        <v>340</v>
      </c>
      <c r="B51" s="981" t="s">
        <v>362</v>
      </c>
      <c r="C51" s="982">
        <v>1</v>
      </c>
      <c r="D51" s="983"/>
      <c r="E51" s="983"/>
      <c r="F51" s="984"/>
      <c r="G51" s="1028">
        <v>6</v>
      </c>
      <c r="H51" s="1158">
        <f t="shared" si="12"/>
        <v>180</v>
      </c>
      <c r="I51" s="1120">
        <f>SUM(J51+K51+L51)</f>
        <v>60</v>
      </c>
      <c r="J51" s="1120">
        <v>30</v>
      </c>
      <c r="K51" s="1120"/>
      <c r="L51" s="1120">
        <v>30</v>
      </c>
      <c r="M51" s="1159">
        <f>H51-I51</f>
        <v>120</v>
      </c>
      <c r="N51" s="1160">
        <f>I51/15</f>
        <v>4</v>
      </c>
      <c r="O51" s="1161"/>
      <c r="P51" s="1162"/>
      <c r="Q51" s="1163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5"/>
      <c r="AV51" s="696">
        <f t="shared" si="13"/>
        <v>0.3333333333333333</v>
      </c>
    </row>
    <row r="52" spans="1:48" s="697" customFormat="1" ht="47.25">
      <c r="A52" s="1157" t="s">
        <v>341</v>
      </c>
      <c r="B52" s="981" t="s">
        <v>363</v>
      </c>
      <c r="C52" s="990"/>
      <c r="D52" s="991"/>
      <c r="E52" s="991" t="s">
        <v>279</v>
      </c>
      <c r="F52" s="992"/>
      <c r="G52" s="993">
        <v>1.5</v>
      </c>
      <c r="H52" s="1158">
        <f t="shared" si="12"/>
        <v>45</v>
      </c>
      <c r="I52" s="1120">
        <f>J52+K52+L52</f>
        <v>18</v>
      </c>
      <c r="J52" s="1120"/>
      <c r="K52" s="1120"/>
      <c r="L52" s="1120">
        <v>18</v>
      </c>
      <c r="M52" s="1159">
        <f>H52-I52</f>
        <v>27</v>
      </c>
      <c r="N52" s="1160"/>
      <c r="O52" s="1164">
        <v>1</v>
      </c>
      <c r="P52" s="1165">
        <v>1</v>
      </c>
      <c r="Q52" s="116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3"/>
        <v>0.4</v>
      </c>
    </row>
    <row r="53" spans="1:48" s="697" customFormat="1" ht="34.5" customHeight="1">
      <c r="A53" s="1166" t="s">
        <v>342</v>
      </c>
      <c r="B53" s="1167" t="s">
        <v>276</v>
      </c>
      <c r="C53" s="1168"/>
      <c r="D53" s="1169">
        <v>2</v>
      </c>
      <c r="E53" s="1169"/>
      <c r="F53" s="1170"/>
      <c r="G53" s="1171">
        <v>4</v>
      </c>
      <c r="H53" s="1172">
        <f t="shared" si="12"/>
        <v>120</v>
      </c>
      <c r="I53" s="1173">
        <f>J53+K53+L53</f>
        <v>36</v>
      </c>
      <c r="J53" s="1173">
        <v>18</v>
      </c>
      <c r="K53" s="1173"/>
      <c r="L53" s="1173">
        <v>18</v>
      </c>
      <c r="M53" s="1174">
        <v>54</v>
      </c>
      <c r="N53" s="1175"/>
      <c r="O53" s="1176">
        <v>2</v>
      </c>
      <c r="P53" s="1177">
        <v>2</v>
      </c>
      <c r="Q53" s="1178"/>
      <c r="R53" s="702"/>
      <c r="S53" s="702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3"/>
        <v>0.3</v>
      </c>
    </row>
    <row r="54" spans="1:48" s="697" customFormat="1" ht="39" customHeight="1">
      <c r="A54" s="1157" t="s">
        <v>343</v>
      </c>
      <c r="B54" s="985" t="s">
        <v>361</v>
      </c>
      <c r="C54" s="986"/>
      <c r="D54" s="987">
        <v>2</v>
      </c>
      <c r="E54" s="987"/>
      <c r="F54" s="988"/>
      <c r="G54" s="989">
        <v>3.5</v>
      </c>
      <c r="H54" s="1138">
        <f t="shared" si="12"/>
        <v>105</v>
      </c>
      <c r="I54" s="1117">
        <f>J54+K54+L54</f>
        <v>36</v>
      </c>
      <c r="J54" s="1117">
        <v>18</v>
      </c>
      <c r="K54" s="1117"/>
      <c r="L54" s="1117">
        <v>18</v>
      </c>
      <c r="M54" s="1118">
        <f>H54-I54</f>
        <v>69</v>
      </c>
      <c r="N54" s="1119"/>
      <c r="O54" s="1120">
        <v>2</v>
      </c>
      <c r="P54" s="1121">
        <v>2</v>
      </c>
      <c r="Q54" s="1156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5"/>
      <c r="AV54" s="696">
        <f t="shared" si="13"/>
        <v>0.34285714285714286</v>
      </c>
    </row>
    <row r="55" spans="1:48" s="697" customFormat="1" ht="19.5" customHeight="1">
      <c r="A55" s="1166" t="s">
        <v>344</v>
      </c>
      <c r="B55" s="1179" t="s">
        <v>267</v>
      </c>
      <c r="C55" s="1180"/>
      <c r="D55" s="1169"/>
      <c r="E55" s="1169"/>
      <c r="F55" s="1181"/>
      <c r="G55" s="999">
        <f>G56+G57+G58</f>
        <v>7.5</v>
      </c>
      <c r="H55" s="1182">
        <f aca="true" t="shared" si="14" ref="H55:M55">H56+H57+H58</f>
        <v>225</v>
      </c>
      <c r="I55" s="1183">
        <f t="shared" si="14"/>
        <v>81</v>
      </c>
      <c r="J55" s="1183">
        <f t="shared" si="14"/>
        <v>39</v>
      </c>
      <c r="K55" s="1183">
        <f t="shared" si="14"/>
        <v>0</v>
      </c>
      <c r="L55" s="1183">
        <f t="shared" si="14"/>
        <v>42</v>
      </c>
      <c r="M55" s="1184">
        <f t="shared" si="14"/>
        <v>159</v>
      </c>
      <c r="N55" s="1168"/>
      <c r="O55" s="1185"/>
      <c r="P55" s="1181"/>
      <c r="Q55" s="1186"/>
      <c r="R55" s="689"/>
      <c r="S55" s="689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aca="true" t="shared" si="15" ref="AV55:AV63">I55/H55</f>
        <v>0.36</v>
      </c>
    </row>
    <row r="56" spans="1:48" s="697" customFormat="1" ht="26.25" customHeight="1">
      <c r="A56" s="1166" t="s">
        <v>345</v>
      </c>
      <c r="B56" s="1187" t="s">
        <v>267</v>
      </c>
      <c r="C56" s="1180"/>
      <c r="D56" s="1169"/>
      <c r="E56" s="1169"/>
      <c r="F56" s="1181"/>
      <c r="G56" s="1000">
        <v>4.5</v>
      </c>
      <c r="H56" s="1168">
        <f>G56*30</f>
        <v>135</v>
      </c>
      <c r="I56" s="1169">
        <f>J56+L56</f>
        <v>45</v>
      </c>
      <c r="J56" s="1169">
        <v>30</v>
      </c>
      <c r="K56" s="1169"/>
      <c r="L56" s="1169">
        <v>15</v>
      </c>
      <c r="M56" s="1188">
        <f>H56-I56</f>
        <v>90</v>
      </c>
      <c r="N56" s="1168">
        <v>3</v>
      </c>
      <c r="O56" s="1185"/>
      <c r="P56" s="1181"/>
      <c r="Q56" s="1186"/>
      <c r="R56" s="689"/>
      <c r="S56" s="689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5"/>
        <v>0.3333333333333333</v>
      </c>
    </row>
    <row r="57" spans="1:48" s="697" customFormat="1" ht="26.25" customHeight="1">
      <c r="A57" s="1166" t="s">
        <v>346</v>
      </c>
      <c r="B57" s="1187" t="s">
        <v>267</v>
      </c>
      <c r="C57" s="1168">
        <v>2</v>
      </c>
      <c r="D57" s="1169"/>
      <c r="E57" s="1169"/>
      <c r="F57" s="1170"/>
      <c r="G57" s="1000">
        <v>1.5</v>
      </c>
      <c r="H57" s="1168">
        <f>G57*30</f>
        <v>45</v>
      </c>
      <c r="I57" s="1169">
        <f>J57+L57</f>
        <v>18</v>
      </c>
      <c r="J57" s="1169">
        <v>9</v>
      </c>
      <c r="K57" s="1169"/>
      <c r="L57" s="1169">
        <v>9</v>
      </c>
      <c r="M57" s="1188">
        <v>48</v>
      </c>
      <c r="N57" s="1189"/>
      <c r="O57" s="1190">
        <v>1</v>
      </c>
      <c r="P57" s="1191">
        <v>1</v>
      </c>
      <c r="Q57" s="1178"/>
      <c r="R57" s="702"/>
      <c r="S57" s="702"/>
      <c r="T57" s="694"/>
      <c r="U57" s="694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S57" s="694"/>
      <c r="AT57" s="694"/>
      <c r="AU57" s="695"/>
      <c r="AV57" s="696">
        <f t="shared" si="15"/>
        <v>0.4</v>
      </c>
    </row>
    <row r="58" spans="1:48" s="697" customFormat="1" ht="25.5" customHeight="1">
      <c r="A58" s="1166" t="s">
        <v>347</v>
      </c>
      <c r="B58" s="1187" t="s">
        <v>268</v>
      </c>
      <c r="C58" s="1168"/>
      <c r="D58" s="1169"/>
      <c r="E58" s="1169">
        <v>2</v>
      </c>
      <c r="F58" s="1170"/>
      <c r="G58" s="1000">
        <v>1.5</v>
      </c>
      <c r="H58" s="1168">
        <f>G58*30</f>
        <v>45</v>
      </c>
      <c r="I58" s="1169">
        <f>J58+L58</f>
        <v>18</v>
      </c>
      <c r="J58" s="1169"/>
      <c r="K58" s="1169"/>
      <c r="L58" s="1169">
        <v>18</v>
      </c>
      <c r="M58" s="1188">
        <v>21</v>
      </c>
      <c r="N58" s="1189"/>
      <c r="O58" s="1192">
        <v>1</v>
      </c>
      <c r="P58" s="1191">
        <v>1</v>
      </c>
      <c r="Q58" s="1178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5"/>
        <v>0.4</v>
      </c>
    </row>
    <row r="59" spans="1:48" s="697" customFormat="1" ht="33" customHeight="1">
      <c r="A59" s="1157" t="s">
        <v>348</v>
      </c>
      <c r="B59" s="985" t="s">
        <v>278</v>
      </c>
      <c r="C59" s="986">
        <v>2</v>
      </c>
      <c r="D59" s="987"/>
      <c r="E59" s="987"/>
      <c r="F59" s="988"/>
      <c r="G59" s="989">
        <v>3.5</v>
      </c>
      <c r="H59" s="1138">
        <f>G59*30</f>
        <v>105</v>
      </c>
      <c r="I59" s="1117">
        <f>SUM(J59:L59)</f>
        <v>36</v>
      </c>
      <c r="J59" s="1117">
        <v>18</v>
      </c>
      <c r="K59" s="1117">
        <v>18</v>
      </c>
      <c r="L59" s="1117"/>
      <c r="M59" s="1118">
        <f>H59-I59</f>
        <v>69</v>
      </c>
      <c r="N59" s="1119"/>
      <c r="O59" s="1120">
        <v>2</v>
      </c>
      <c r="P59" s="1121">
        <v>2</v>
      </c>
      <c r="Q59" s="1156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5"/>
      <c r="AV59" s="696">
        <f t="shared" si="15"/>
        <v>0.34285714285714286</v>
      </c>
    </row>
    <row r="60" spans="1:48" s="697" customFormat="1" ht="33" customHeight="1">
      <c r="A60" s="1166" t="s">
        <v>349</v>
      </c>
      <c r="B60" s="1167" t="s">
        <v>269</v>
      </c>
      <c r="C60" s="1168"/>
      <c r="D60" s="1169">
        <v>2</v>
      </c>
      <c r="E60" s="1169"/>
      <c r="F60" s="1170"/>
      <c r="G60" s="999">
        <v>3</v>
      </c>
      <c r="H60" s="1193">
        <v>90</v>
      </c>
      <c r="I60" s="1194">
        <v>36</v>
      </c>
      <c r="J60" s="1194">
        <v>18</v>
      </c>
      <c r="K60" s="1194"/>
      <c r="L60" s="1194">
        <v>18</v>
      </c>
      <c r="M60" s="1195">
        <v>54</v>
      </c>
      <c r="N60" s="1196"/>
      <c r="O60" s="1197">
        <v>2</v>
      </c>
      <c r="P60" s="1198">
        <v>2</v>
      </c>
      <c r="Q60" s="1178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5"/>
        <v>0.4</v>
      </c>
    </row>
    <row r="61" spans="1:48" s="697" customFormat="1" ht="33" customHeight="1">
      <c r="A61" s="1149" t="s">
        <v>350</v>
      </c>
      <c r="B61" s="994" t="s">
        <v>277</v>
      </c>
      <c r="C61" s="995"/>
      <c r="D61" s="996">
        <v>2</v>
      </c>
      <c r="E61" s="996"/>
      <c r="F61" s="997"/>
      <c r="G61" s="998">
        <v>3.5</v>
      </c>
      <c r="H61" s="1199">
        <f>G61*30</f>
        <v>105</v>
      </c>
      <c r="I61" s="1200">
        <f>SUM(J61:L61)</f>
        <v>36</v>
      </c>
      <c r="J61" s="1201">
        <v>18</v>
      </c>
      <c r="K61" s="1201"/>
      <c r="L61" s="1201">
        <v>18</v>
      </c>
      <c r="M61" s="1202">
        <f>H61-I61</f>
        <v>69</v>
      </c>
      <c r="N61" s="1203"/>
      <c r="O61" s="1204">
        <v>2</v>
      </c>
      <c r="P61" s="1165">
        <v>2</v>
      </c>
      <c r="Q61" s="1205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90"/>
      <c r="AV61" s="696">
        <f t="shared" si="15"/>
        <v>0.34285714285714286</v>
      </c>
    </row>
    <row r="62" spans="1:48" s="697" customFormat="1" ht="33" customHeight="1">
      <c r="A62" s="1166" t="s">
        <v>351</v>
      </c>
      <c r="B62" s="1167" t="s">
        <v>353</v>
      </c>
      <c r="C62" s="1168"/>
      <c r="D62" s="1169">
        <v>1</v>
      </c>
      <c r="E62" s="1169"/>
      <c r="F62" s="1170"/>
      <c r="G62" s="999">
        <v>4</v>
      </c>
      <c r="H62" s="1199">
        <f>G62*30</f>
        <v>120</v>
      </c>
      <c r="I62" s="1183">
        <v>45</v>
      </c>
      <c r="J62" s="1183">
        <v>15</v>
      </c>
      <c r="K62" s="1183"/>
      <c r="L62" s="1183">
        <v>30</v>
      </c>
      <c r="M62" s="1202">
        <f>H62-I62</f>
        <v>75</v>
      </c>
      <c r="N62" s="1189">
        <v>3</v>
      </c>
      <c r="O62" s="1192"/>
      <c r="P62" s="1191"/>
      <c r="Q62" s="1178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5"/>
        <v>0.375</v>
      </c>
    </row>
    <row r="63" spans="1:48" s="6" customFormat="1" ht="33.75" customHeight="1" thickBot="1">
      <c r="A63" s="1131" t="s">
        <v>352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1122">
        <f>G63*30</f>
        <v>135</v>
      </c>
      <c r="I63" s="1123">
        <f>SUM(J63:L63)</f>
        <v>45</v>
      </c>
      <c r="J63" s="1123">
        <v>30</v>
      </c>
      <c r="K63" s="1123">
        <v>15</v>
      </c>
      <c r="L63" s="1123"/>
      <c r="M63" s="1124">
        <f>H63-I63</f>
        <v>90</v>
      </c>
      <c r="N63" s="1125">
        <f>I63/15</f>
        <v>3</v>
      </c>
      <c r="O63" s="1126"/>
      <c r="P63" s="1127"/>
      <c r="Q63" s="1128"/>
      <c r="R63" s="1129"/>
      <c r="S63" s="1129"/>
      <c r="T63" s="1129"/>
      <c r="U63" s="1129"/>
      <c r="V63" s="1129"/>
      <c r="W63" s="1129"/>
      <c r="X63" s="1129"/>
      <c r="Y63" s="1129"/>
      <c r="Z63" s="1129"/>
      <c r="AA63" s="1129"/>
      <c r="AB63" s="1129"/>
      <c r="AC63" s="1129"/>
      <c r="AD63" s="1129"/>
      <c r="AE63" s="1129"/>
      <c r="AF63" s="1129"/>
      <c r="AG63" s="1129"/>
      <c r="AH63" s="1129"/>
      <c r="AI63" s="1129"/>
      <c r="AJ63" s="1129"/>
      <c r="AK63" s="1129"/>
      <c r="AL63" s="1129"/>
      <c r="AM63" s="1129"/>
      <c r="AN63" s="1129"/>
      <c r="AO63" s="1129"/>
      <c r="AP63" s="1129"/>
      <c r="AQ63" s="1129"/>
      <c r="AR63" s="1129"/>
      <c r="AS63" s="1129"/>
      <c r="AT63" s="1129"/>
      <c r="AU63" s="1130"/>
      <c r="AV63" s="696">
        <f t="shared" si="15"/>
        <v>0.3333333333333333</v>
      </c>
    </row>
    <row r="64" spans="1:47" s="6" customFormat="1" ht="18" customHeight="1" thickBot="1">
      <c r="A64" s="1485" t="s">
        <v>235</v>
      </c>
      <c r="B64" s="1486"/>
      <c r="C64" s="1485"/>
      <c r="D64" s="1510"/>
      <c r="E64" s="1510"/>
      <c r="F64" s="1486"/>
      <c r="G64" s="1206">
        <f>G50+G54+G59+G61+G63</f>
        <v>22.5</v>
      </c>
      <c r="H64" s="1207">
        <f>G64*30</f>
        <v>675</v>
      </c>
      <c r="I64" s="1208">
        <f>I50+I54+I59+I61+I63</f>
        <v>231</v>
      </c>
      <c r="J64" s="1208">
        <f>J50+J54+J59+J61+J63</f>
        <v>114</v>
      </c>
      <c r="K64" s="1208">
        <f>K50+K54+K59+K61+K63</f>
        <v>33</v>
      </c>
      <c r="L64" s="1208">
        <f>L50+L54+L59+L61+L63</f>
        <v>84</v>
      </c>
      <c r="M64" s="1209">
        <f>M50+M54+M59+M61+M63</f>
        <v>444</v>
      </c>
      <c r="N64" s="1209">
        <f>N63+N51</f>
        <v>7</v>
      </c>
      <c r="O64" s="1209">
        <f>O54+O59+O61+O52</f>
        <v>7</v>
      </c>
      <c r="P64" s="1209">
        <f>P54+P59+P61+P52</f>
        <v>7</v>
      </c>
      <c r="Q64" s="1210"/>
      <c r="R64" s="729" t="e">
        <f>SUM(#REF!)+SUM(#REF!)</f>
        <v>#REF!</v>
      </c>
      <c r="S64" s="730" t="e">
        <f>SUM(#REF!)+SUM(#REF!)</f>
        <v>#REF!</v>
      </c>
      <c r="T64" s="730" t="e">
        <f>SUM(#REF!)+SUM(#REF!)</f>
        <v>#REF!</v>
      </c>
      <c r="U64" s="730" t="e">
        <f>SUM(#REF!)+SUM(#REF!)</f>
        <v>#REF!</v>
      </c>
      <c r="V64" s="730" t="e">
        <f>SUM(#REF!)+SUM(#REF!)</f>
        <v>#REF!</v>
      </c>
      <c r="W64" s="730" t="e">
        <f>SUM(#REF!)+SUM(#REF!)</f>
        <v>#REF!</v>
      </c>
      <c r="X64" s="730" t="e">
        <f>SUM(#REF!)+SUM(#REF!)</f>
        <v>#REF!</v>
      </c>
      <c r="Y64" s="730" t="e">
        <f>SUM(#REF!)+SUM(#REF!)</f>
        <v>#REF!</v>
      </c>
      <c r="Z64" s="730" t="e">
        <f>SUM(#REF!)+SUM(#REF!)</f>
        <v>#REF!</v>
      </c>
      <c r="AA64" s="730" t="e">
        <f>SUM(#REF!)+SUM(#REF!)</f>
        <v>#REF!</v>
      </c>
      <c r="AB64" s="730" t="e">
        <f>SUM(#REF!)+SUM(#REF!)</f>
        <v>#REF!</v>
      </c>
      <c r="AC64" s="730" t="e">
        <f>SUM(#REF!)+SUM(#REF!)</f>
        <v>#REF!</v>
      </c>
      <c r="AD64" s="730" t="e">
        <f>SUM(#REF!)+SUM(#REF!)</f>
        <v>#REF!</v>
      </c>
      <c r="AE64" s="730" t="e">
        <f>SUM(#REF!)+SUM(#REF!)</f>
        <v>#REF!</v>
      </c>
      <c r="AF64" s="730" t="e">
        <f>SUM(#REF!)+SUM(#REF!)</f>
        <v>#REF!</v>
      </c>
      <c r="AG64" s="730" t="e">
        <f>SUM(#REF!)+SUM(#REF!)</f>
        <v>#REF!</v>
      </c>
      <c r="AH64" s="730" t="e">
        <f>SUM(#REF!)+SUM(#REF!)</f>
        <v>#REF!</v>
      </c>
      <c r="AI64" s="730" t="e">
        <f>SUM(#REF!)+SUM(#REF!)</f>
        <v>#REF!</v>
      </c>
      <c r="AJ64" s="730" t="e">
        <f>SUM(#REF!)+SUM(#REF!)</f>
        <v>#REF!</v>
      </c>
      <c r="AK64" s="730" t="e">
        <f>SUM(#REF!)+SUM(#REF!)</f>
        <v>#REF!</v>
      </c>
      <c r="AL64" s="730" t="e">
        <f>SUM(#REF!)+SUM(#REF!)</f>
        <v>#REF!</v>
      </c>
      <c r="AM64" s="730" t="e">
        <f>SUM(#REF!)+SUM(#REF!)</f>
        <v>#REF!</v>
      </c>
      <c r="AN64" s="730" t="e">
        <f>SUM(#REF!)+SUM(#REF!)</f>
        <v>#REF!</v>
      </c>
      <c r="AO64" s="730" t="e">
        <f>SUM(#REF!)+SUM(#REF!)</f>
        <v>#REF!</v>
      </c>
      <c r="AP64" s="730" t="e">
        <f>SUM(#REF!)+SUM(#REF!)</f>
        <v>#REF!</v>
      </c>
      <c r="AQ64" s="730" t="e">
        <f>SUM(#REF!)+SUM(#REF!)</f>
        <v>#REF!</v>
      </c>
      <c r="AR64" s="730" t="e">
        <f>SUM(#REF!)+SUM(#REF!)</f>
        <v>#REF!</v>
      </c>
      <c r="AS64" s="730" t="e">
        <f>SUM(#REF!)+SUM(#REF!)</f>
        <v>#REF!</v>
      </c>
      <c r="AT64" s="730" t="e">
        <f>SUM(#REF!)+SUM(#REF!)</f>
        <v>#REF!</v>
      </c>
      <c r="AU64" s="731" t="e">
        <f>SUM(#REF!)+SUM(#REF!)</f>
        <v>#REF!</v>
      </c>
    </row>
    <row r="65" spans="1:47" s="461" customFormat="1" ht="21.75" customHeight="1" thickBot="1">
      <c r="A65" s="1465" t="s">
        <v>242</v>
      </c>
      <c r="B65" s="1466"/>
      <c r="C65" s="1471"/>
      <c r="D65" s="1472"/>
      <c r="E65" s="1472"/>
      <c r="F65" s="1473"/>
      <c r="G65" s="728">
        <f aca="true" t="shared" si="16" ref="G65:P65">G64+G42</f>
        <v>26.5</v>
      </c>
      <c r="H65" s="732">
        <f t="shared" si="16"/>
        <v>795</v>
      </c>
      <c r="I65" s="732">
        <f t="shared" si="16"/>
        <v>303</v>
      </c>
      <c r="J65" s="732">
        <f t="shared" si="16"/>
        <v>168</v>
      </c>
      <c r="K65" s="732">
        <f t="shared" si="16"/>
        <v>42</v>
      </c>
      <c r="L65" s="732">
        <f t="shared" si="16"/>
        <v>93</v>
      </c>
      <c r="M65" s="732">
        <f t="shared" si="16"/>
        <v>612</v>
      </c>
      <c r="N65" s="728">
        <f t="shared" si="16"/>
        <v>7</v>
      </c>
      <c r="O65" s="728">
        <f t="shared" si="16"/>
        <v>9</v>
      </c>
      <c r="P65" s="726">
        <f t="shared" si="16"/>
        <v>9</v>
      </c>
      <c r="Q65" s="728"/>
      <c r="R65" s="733" t="e">
        <f>SUM(#REF!)+SUM(#REF!)</f>
        <v>#REF!</v>
      </c>
      <c r="S65" s="734" t="e">
        <f>SUM(#REF!)+SUM(#REF!)</f>
        <v>#REF!</v>
      </c>
      <c r="T65" s="734" t="e">
        <f>SUM(#REF!)+SUM(#REF!)</f>
        <v>#REF!</v>
      </c>
      <c r="U65" s="734" t="e">
        <f>SUM(#REF!)+SUM(#REF!)</f>
        <v>#REF!</v>
      </c>
      <c r="V65" s="734" t="e">
        <f>SUM(#REF!)+SUM(#REF!)</f>
        <v>#REF!</v>
      </c>
      <c r="W65" s="734" t="e">
        <f>SUM(#REF!)+SUM(#REF!)</f>
        <v>#REF!</v>
      </c>
      <c r="X65" s="734" t="e">
        <f>SUM(#REF!)+SUM(#REF!)</f>
        <v>#REF!</v>
      </c>
      <c r="Y65" s="734" t="e">
        <f>SUM(#REF!)+SUM(#REF!)</f>
        <v>#REF!</v>
      </c>
      <c r="Z65" s="734" t="e">
        <f>SUM(#REF!)+SUM(#REF!)</f>
        <v>#REF!</v>
      </c>
      <c r="AA65" s="734" t="e">
        <f>SUM(#REF!)+SUM(#REF!)</f>
        <v>#REF!</v>
      </c>
      <c r="AB65" s="734" t="e">
        <f>SUM(#REF!)+SUM(#REF!)</f>
        <v>#REF!</v>
      </c>
      <c r="AC65" s="734" t="e">
        <f>SUM(#REF!)+SUM(#REF!)</f>
        <v>#REF!</v>
      </c>
      <c r="AD65" s="734" t="e">
        <f>SUM(#REF!)+SUM(#REF!)</f>
        <v>#REF!</v>
      </c>
      <c r="AE65" s="734" t="e">
        <f>SUM(#REF!)+SUM(#REF!)</f>
        <v>#REF!</v>
      </c>
      <c r="AF65" s="734" t="e">
        <f>SUM(#REF!)+SUM(#REF!)</f>
        <v>#REF!</v>
      </c>
      <c r="AG65" s="734" t="e">
        <f>SUM(#REF!)+SUM(#REF!)</f>
        <v>#REF!</v>
      </c>
      <c r="AH65" s="734" t="e">
        <f>SUM(#REF!)+SUM(#REF!)</f>
        <v>#REF!</v>
      </c>
      <c r="AI65" s="734" t="e">
        <f>SUM(#REF!)+SUM(#REF!)</f>
        <v>#REF!</v>
      </c>
      <c r="AJ65" s="734" t="e">
        <f>SUM(#REF!)+SUM(#REF!)</f>
        <v>#REF!</v>
      </c>
      <c r="AK65" s="734" t="e">
        <f>SUM(#REF!)+SUM(#REF!)</f>
        <v>#REF!</v>
      </c>
      <c r="AL65" s="734" t="e">
        <f>SUM(#REF!)+SUM(#REF!)</f>
        <v>#REF!</v>
      </c>
      <c r="AM65" s="734" t="e">
        <f>SUM(#REF!)+SUM(#REF!)</f>
        <v>#REF!</v>
      </c>
      <c r="AN65" s="734" t="e">
        <f>SUM(#REF!)+SUM(#REF!)</f>
        <v>#REF!</v>
      </c>
      <c r="AO65" s="734" t="e">
        <f>SUM(#REF!)+SUM(#REF!)</f>
        <v>#REF!</v>
      </c>
      <c r="AP65" s="734" t="e">
        <f>SUM(#REF!)+SUM(#REF!)</f>
        <v>#REF!</v>
      </c>
      <c r="AQ65" s="734" t="e">
        <f>SUM(#REF!)+SUM(#REF!)</f>
        <v>#REF!</v>
      </c>
      <c r="AR65" s="734" t="e">
        <f>SUM(#REF!)+SUM(#REF!)</f>
        <v>#REF!</v>
      </c>
      <c r="AS65" s="734" t="e">
        <f>SUM(#REF!)+SUM(#REF!)</f>
        <v>#REF!</v>
      </c>
      <c r="AT65" s="734" t="e">
        <f>SUM(#REF!)+SUM(#REF!)</f>
        <v>#REF!</v>
      </c>
      <c r="AU65" s="735" t="e">
        <f>SUM(#REF!)+SUM(#REF!)</f>
        <v>#REF!</v>
      </c>
    </row>
    <row r="66" spans="1:47" s="1010" customFormat="1" ht="21.75" customHeight="1" thickBot="1">
      <c r="A66" s="1097"/>
      <c r="B66" s="1098"/>
      <c r="C66" s="1099"/>
      <c r="D66" s="1099"/>
      <c r="E66" s="1099"/>
      <c r="F66" s="1099"/>
      <c r="G66" s="1100"/>
      <c r="H66" s="1101"/>
      <c r="I66" s="1101"/>
      <c r="J66" s="1101"/>
      <c r="K66" s="1101"/>
      <c r="L66" s="1101"/>
      <c r="M66" s="1102"/>
      <c r="N66" s="1103"/>
      <c r="O66" s="1103"/>
      <c r="P66" s="1103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47" s="1006" customFormat="1" ht="16.5" customHeight="1" thickBot="1">
      <c r="A67" s="1467"/>
      <c r="B67" s="1468"/>
      <c r="C67" s="1468"/>
      <c r="D67" s="1468"/>
      <c r="E67" s="1468"/>
      <c r="F67" s="1468"/>
      <c r="G67" s="1468"/>
      <c r="H67" s="1468"/>
      <c r="I67" s="1468"/>
      <c r="J67" s="1468"/>
      <c r="K67" s="1468"/>
      <c r="L67" s="1468"/>
      <c r="M67" s="1468"/>
      <c r="N67" s="1468"/>
      <c r="O67" s="1468"/>
      <c r="P67" s="1468"/>
      <c r="Q67" s="1469"/>
      <c r="R67" s="1469"/>
      <c r="S67" s="1469"/>
      <c r="T67" s="1469"/>
      <c r="U67" s="1469"/>
      <c r="V67" s="1469"/>
      <c r="W67" s="1469"/>
      <c r="X67" s="1469"/>
      <c r="Y67" s="1469"/>
      <c r="Z67" s="1469"/>
      <c r="AA67" s="1469"/>
      <c r="AB67" s="1469"/>
      <c r="AC67" s="1469"/>
      <c r="AD67" s="1469"/>
      <c r="AE67" s="1469"/>
      <c r="AF67" s="1469"/>
      <c r="AG67" s="1469"/>
      <c r="AH67" s="1469"/>
      <c r="AI67" s="1469"/>
      <c r="AJ67" s="1469"/>
      <c r="AK67" s="1469"/>
      <c r="AL67" s="1469"/>
      <c r="AM67" s="1469"/>
      <c r="AN67" s="1469"/>
      <c r="AO67" s="1469"/>
      <c r="AP67" s="1469"/>
      <c r="AQ67" s="1469"/>
      <c r="AR67" s="1469"/>
      <c r="AS67" s="1469"/>
      <c r="AT67" s="1469"/>
      <c r="AU67" s="1470"/>
    </row>
    <row r="68" spans="1:47" s="6" customFormat="1" ht="16.5" customHeight="1" thickBot="1">
      <c r="A68" s="1474" t="s">
        <v>141</v>
      </c>
      <c r="B68" s="1475"/>
      <c r="C68" s="1475"/>
      <c r="D68" s="1475"/>
      <c r="E68" s="1475"/>
      <c r="F68" s="1476"/>
      <c r="G68" s="736">
        <f aca="true" t="shared" si="17" ref="G68:P68">G34+G65</f>
        <v>90</v>
      </c>
      <c r="H68" s="737">
        <f t="shared" si="17"/>
        <v>2700</v>
      </c>
      <c r="I68" s="737">
        <f t="shared" si="17"/>
        <v>690</v>
      </c>
      <c r="J68" s="737">
        <f t="shared" si="17"/>
        <v>365</v>
      </c>
      <c r="K68" s="737">
        <f t="shared" si="17"/>
        <v>60</v>
      </c>
      <c r="L68" s="737">
        <f t="shared" si="17"/>
        <v>265</v>
      </c>
      <c r="M68" s="737">
        <f t="shared" si="17"/>
        <v>2130</v>
      </c>
      <c r="N68" s="736">
        <f>N65+N34</f>
        <v>22</v>
      </c>
      <c r="O68" s="736">
        <f t="shared" si="17"/>
        <v>18</v>
      </c>
      <c r="P68" s="736">
        <f t="shared" si="17"/>
        <v>18</v>
      </c>
      <c r="Q68" s="736"/>
      <c r="R68" s="736" t="e">
        <f>R34+#REF!+#REF!+R64</f>
        <v>#REF!</v>
      </c>
      <c r="S68" s="736" t="e">
        <f>S34+#REF!+#REF!+S64</f>
        <v>#REF!</v>
      </c>
      <c r="T68" s="736" t="e">
        <f>T34+#REF!+#REF!+T64</f>
        <v>#REF!</v>
      </c>
      <c r="U68" s="736" t="e">
        <f>U34+#REF!+#REF!+U64</f>
        <v>#REF!</v>
      </c>
      <c r="V68" s="736" t="e">
        <f>V34+#REF!+#REF!+V64</f>
        <v>#REF!</v>
      </c>
      <c r="W68" s="736" t="e">
        <f>W34+#REF!+#REF!+W64</f>
        <v>#REF!</v>
      </c>
      <c r="X68" s="736" t="e">
        <f>X34+#REF!+#REF!+X64</f>
        <v>#REF!</v>
      </c>
      <c r="Y68" s="736" t="e">
        <f>Y34+#REF!+#REF!+Y64</f>
        <v>#REF!</v>
      </c>
      <c r="Z68" s="736" t="e">
        <f>Z34+#REF!+#REF!+Z64</f>
        <v>#REF!</v>
      </c>
      <c r="AA68" s="736" t="e">
        <f>AA34+#REF!+#REF!+AA64</f>
        <v>#REF!</v>
      </c>
      <c r="AB68" s="736" t="e">
        <f>AB34+#REF!+#REF!+AB64</f>
        <v>#REF!</v>
      </c>
      <c r="AC68" s="736" t="e">
        <f>AC34+#REF!+#REF!+AC64</f>
        <v>#REF!</v>
      </c>
      <c r="AD68" s="736" t="e">
        <f>AD34+#REF!+#REF!+AD64</f>
        <v>#REF!</v>
      </c>
      <c r="AE68" s="736" t="e">
        <f>AE34+#REF!+#REF!+AE64</f>
        <v>#REF!</v>
      </c>
      <c r="AF68" s="736" t="e">
        <f>AF34+#REF!+#REF!+AF64</f>
        <v>#REF!</v>
      </c>
      <c r="AG68" s="736" t="e">
        <f>AG34+#REF!+#REF!+AG64</f>
        <v>#REF!</v>
      </c>
      <c r="AH68" s="736" t="e">
        <f>AH34+#REF!+#REF!+AH64</f>
        <v>#REF!</v>
      </c>
      <c r="AI68" s="736" t="e">
        <f>AI34+#REF!+#REF!+AI64</f>
        <v>#REF!</v>
      </c>
      <c r="AJ68" s="736" t="e">
        <f>AJ34+#REF!+#REF!+AJ64</f>
        <v>#REF!</v>
      </c>
      <c r="AK68" s="736" t="e">
        <f>AK34+#REF!+#REF!+AK64</f>
        <v>#REF!</v>
      </c>
      <c r="AL68" s="736" t="e">
        <f>AL34+#REF!+#REF!+AL64</f>
        <v>#REF!</v>
      </c>
      <c r="AM68" s="736" t="e">
        <f>AM34+#REF!+#REF!+AM64</f>
        <v>#REF!</v>
      </c>
      <c r="AN68" s="736" t="e">
        <f>AN34+#REF!+#REF!+AN64</f>
        <v>#REF!</v>
      </c>
      <c r="AO68" s="736" t="e">
        <f>AO34+#REF!+#REF!+AO64</f>
        <v>#REF!</v>
      </c>
      <c r="AP68" s="736" t="e">
        <f>AP34+#REF!+#REF!+AP64</f>
        <v>#REF!</v>
      </c>
      <c r="AQ68" s="736" t="e">
        <f>AQ34+#REF!+#REF!+AQ64</f>
        <v>#REF!</v>
      </c>
      <c r="AR68" s="736" t="e">
        <f>AR34+#REF!+#REF!+AR64</f>
        <v>#REF!</v>
      </c>
      <c r="AS68" s="736" t="e">
        <f>AS34+#REF!+#REF!+AS64</f>
        <v>#REF!</v>
      </c>
      <c r="AT68" s="736" t="e">
        <f>AT34+#REF!+#REF!+AT64</f>
        <v>#REF!</v>
      </c>
      <c r="AU68" s="738" t="e">
        <f>AU34+#REF!+#REF!+AU64</f>
        <v>#REF!</v>
      </c>
    </row>
    <row r="69" spans="1:47" s="6" customFormat="1" ht="16.5" thickBot="1">
      <c r="A69" s="1530" t="s">
        <v>358</v>
      </c>
      <c r="B69" s="1531"/>
      <c r="C69" s="1531"/>
      <c r="D69" s="1531"/>
      <c r="E69" s="1531"/>
      <c r="F69" s="1531"/>
      <c r="G69" s="1531"/>
      <c r="H69" s="1531"/>
      <c r="I69" s="1531"/>
      <c r="J69" s="1531"/>
      <c r="K69" s="1531"/>
      <c r="L69" s="1531"/>
      <c r="M69" s="1532"/>
      <c r="N69" s="739">
        <f>N68</f>
        <v>22</v>
      </c>
      <c r="O69" s="740">
        <f>O68</f>
        <v>18</v>
      </c>
      <c r="P69" s="740">
        <f>P68</f>
        <v>18</v>
      </c>
      <c r="Q69" s="74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741"/>
    </row>
    <row r="70" spans="1:47" s="6" customFormat="1" ht="15.75" customHeight="1" thickBot="1">
      <c r="A70" s="1533" t="s">
        <v>143</v>
      </c>
      <c r="B70" s="1534"/>
      <c r="C70" s="1534"/>
      <c r="D70" s="1534"/>
      <c r="E70" s="1534"/>
      <c r="F70" s="1534"/>
      <c r="G70" s="1534"/>
      <c r="H70" s="1534"/>
      <c r="I70" s="1534"/>
      <c r="J70" s="1534"/>
      <c r="K70" s="1534"/>
      <c r="L70" s="1534"/>
      <c r="M70" s="1535"/>
      <c r="N70" s="1104">
        <v>4</v>
      </c>
      <c r="O70" s="742"/>
      <c r="P70" s="743">
        <v>3</v>
      </c>
      <c r="Q70" s="743"/>
      <c r="Y70" s="7"/>
      <c r="Z70" s="7"/>
      <c r="AU70" s="741"/>
    </row>
    <row r="71" spans="1:47" s="6" customFormat="1" ht="17.25" customHeight="1" thickBot="1">
      <c r="A71" s="1533" t="s">
        <v>145</v>
      </c>
      <c r="B71" s="1534"/>
      <c r="C71" s="1534"/>
      <c r="D71" s="1534"/>
      <c r="E71" s="1534"/>
      <c r="F71" s="1534"/>
      <c r="G71" s="1534"/>
      <c r="H71" s="1534"/>
      <c r="I71" s="1534"/>
      <c r="J71" s="1534"/>
      <c r="K71" s="1534"/>
      <c r="L71" s="1534"/>
      <c r="M71" s="1535"/>
      <c r="N71" s="742">
        <v>4</v>
      </c>
      <c r="O71" s="742"/>
      <c r="P71" s="1105">
        <v>5</v>
      </c>
      <c r="Q71" s="742">
        <v>1</v>
      </c>
      <c r="R71" s="744" t="e">
        <f>COUNTIF($D5:$D36,R$6)+COUNTIF($D55:$D64,R$6)+COUNTIF(#REF!,R$6)</f>
        <v>#REF!</v>
      </c>
      <c r="S71" s="744" t="e">
        <f>COUNTIF($D5:$D36,S$6)+COUNTIF($D55:$D64,S$6)+COUNTIF(#REF!,S$6)</f>
        <v>#REF!</v>
      </c>
      <c r="T71" s="744" t="e">
        <f>COUNTIF($D5:$D36,T$6)+COUNTIF($D55:$D64,T$6)+COUNTIF(#REF!,T$6)</f>
        <v>#REF!</v>
      </c>
      <c r="U71" s="744" t="e">
        <f>COUNTIF($D5:$D36,U$6)+COUNTIF($D55:$D64,U$6)+COUNTIF(#REF!,U$6)</f>
        <v>#REF!</v>
      </c>
      <c r="V71" s="744" t="e">
        <f>COUNTIF($D5:$D36,V$6)+COUNTIF($D55:$D64,V$6)+COUNTIF(#REF!,V$6)</f>
        <v>#REF!</v>
      </c>
      <c r="W71" s="744" t="e">
        <f>COUNTIF($D5:$D36,W$6)+COUNTIF($D55:$D64,W$6)+COUNTIF(#REF!,W$6)</f>
        <v>#REF!</v>
      </c>
      <c r="X71" s="744" t="e">
        <f>COUNTIF($D5:$D36,X$6)+COUNTIF($D55:$D64,X$6)+COUNTIF(#REF!,X$6)</f>
        <v>#REF!</v>
      </c>
      <c r="Y71" s="744" t="e">
        <f>COUNTIF($D5:$D36,Y$6)+COUNTIF($D55:$D64,Y$6)+COUNTIF(#REF!,Y$6)</f>
        <v>#REF!</v>
      </c>
      <c r="Z71" s="744" t="e">
        <f>COUNTIF($D5:$D36,Z$6)+COUNTIF($D55:$D64,Z$6)+COUNTIF(#REF!,Z$6)</f>
        <v>#REF!</v>
      </c>
      <c r="AA71" s="744" t="e">
        <f>COUNTIF($D5:$D36,AA$6)+COUNTIF($D55:$D64,AA$6)+COUNTIF(#REF!,AA$6)</f>
        <v>#REF!</v>
      </c>
      <c r="AB71" s="744" t="e">
        <f>COUNTIF($D5:$D36,AB$6)+COUNTIF($D55:$D64,AB$6)+COUNTIF(#REF!,AB$6)</f>
        <v>#REF!</v>
      </c>
      <c r="AC71" s="744" t="e">
        <f>COUNTIF($D5:$D36,AC$6)+COUNTIF($D55:$D64,AC$6)+COUNTIF(#REF!,AC$6)</f>
        <v>#REF!</v>
      </c>
      <c r="AD71" s="744" t="e">
        <f>COUNTIF($D5:$D36,AD$6)+COUNTIF($D55:$D64,AD$6)+COUNTIF(#REF!,AD$6)</f>
        <v>#REF!</v>
      </c>
      <c r="AE71" s="744" t="e">
        <f>COUNTIF($D5:$D36,AE$6)+COUNTIF($D55:$D64,AE$6)+COUNTIF(#REF!,AE$6)</f>
        <v>#REF!</v>
      </c>
      <c r="AF71" s="744" t="e">
        <f>COUNTIF($D5:$D36,AF$6)+COUNTIF($D55:$D64,AF$6)+COUNTIF(#REF!,AF$6)</f>
        <v>#REF!</v>
      </c>
      <c r="AG71" s="744" t="e">
        <f>COUNTIF($D5:$D36,AG$6)+COUNTIF($D55:$D64,AG$6)+COUNTIF(#REF!,AG$6)</f>
        <v>#REF!</v>
      </c>
      <c r="AH71" s="744" t="e">
        <f>COUNTIF($D5:$D36,AH$6)+COUNTIF($D55:$D64,AH$6)+COUNTIF(#REF!,AH$6)</f>
        <v>#REF!</v>
      </c>
      <c r="AI71" s="744" t="e">
        <f>COUNTIF($D5:$D36,AI$6)+COUNTIF($D55:$D64,AI$6)+COUNTIF(#REF!,AI$6)</f>
        <v>#REF!</v>
      </c>
      <c r="AJ71" s="744" t="e">
        <f>COUNTIF($D5:$D36,AJ$6)+COUNTIF($D55:$D64,AJ$6)+COUNTIF(#REF!,AJ$6)</f>
        <v>#REF!</v>
      </c>
      <c r="AK71" s="744" t="e">
        <f>COUNTIF($D5:$D36,AK$6)+COUNTIF($D55:$D64,AK$6)+COUNTIF(#REF!,AK$6)</f>
        <v>#REF!</v>
      </c>
      <c r="AL71" s="744" t="e">
        <f>COUNTIF($D5:$D36,AL$6)+COUNTIF($D55:$D64,AL$6)+COUNTIF(#REF!,AL$6)</f>
        <v>#REF!</v>
      </c>
      <c r="AM71" s="744" t="e">
        <f>COUNTIF($D5:$D36,AM$6)+COUNTIF($D55:$D64,AM$6)+COUNTIF(#REF!,AM$6)</f>
        <v>#REF!</v>
      </c>
      <c r="AN71" s="744" t="e">
        <f>COUNTIF($D5:$D36,AN$6)+COUNTIF($D55:$D64,AN$6)+COUNTIF(#REF!,AN$6)</f>
        <v>#REF!</v>
      </c>
      <c r="AO71" s="744" t="e">
        <f>COUNTIF($D5:$D36,AO$6)+COUNTIF($D55:$D64,AO$6)+COUNTIF(#REF!,AO$6)</f>
        <v>#REF!</v>
      </c>
      <c r="AP71" s="744" t="e">
        <f>COUNTIF($D5:$D36,AP$6)+COUNTIF($D55:$D64,AP$6)+COUNTIF(#REF!,AP$6)</f>
        <v>#REF!</v>
      </c>
      <c r="AQ71" s="744" t="e">
        <f>COUNTIF($D5:$D36,AQ$6)+COUNTIF($D55:$D64,AQ$6)+COUNTIF(#REF!,AQ$6)</f>
        <v>#REF!</v>
      </c>
      <c r="AR71" s="744" t="e">
        <f>COUNTIF($D5:$D36,AR$6)+COUNTIF($D55:$D64,AR$6)+COUNTIF(#REF!,AR$6)</f>
        <v>#REF!</v>
      </c>
      <c r="AS71" s="744" t="e">
        <f>COUNTIF($D5:$D36,AS$6)+COUNTIF($D55:$D64,AS$6)+COUNTIF(#REF!,AS$6)</f>
        <v>#REF!</v>
      </c>
      <c r="AT71" s="744" t="e">
        <f>COUNTIF($D5:$D36,AT$6)+COUNTIF($D55:$D64,AT$6)+COUNTIF(#REF!,AT$6)</f>
        <v>#REF!</v>
      </c>
      <c r="AU71" s="745"/>
    </row>
    <row r="72" spans="1:47" s="6" customFormat="1" ht="18" customHeight="1" thickBot="1">
      <c r="A72" s="1533" t="s">
        <v>148</v>
      </c>
      <c r="B72" s="1534"/>
      <c r="C72" s="1534"/>
      <c r="D72" s="1534"/>
      <c r="E72" s="1534"/>
      <c r="F72" s="1534"/>
      <c r="G72" s="1534"/>
      <c r="H72" s="1534"/>
      <c r="I72" s="1534"/>
      <c r="J72" s="1534"/>
      <c r="K72" s="1534"/>
      <c r="L72" s="1534"/>
      <c r="M72" s="1535"/>
      <c r="N72" s="744"/>
      <c r="O72" s="744"/>
      <c r="P72" s="744">
        <v>1</v>
      </c>
      <c r="Q72" s="744"/>
      <c r="R72" s="744" t="e">
        <f>COUNTIF($E5:$E36,R$6)+COUNTIF($E55:$E64,R$6)+COUNTIF(#REF!,R$6)</f>
        <v>#REF!</v>
      </c>
      <c r="S72" s="744" t="e">
        <f>COUNTIF($E5:$E36,S$6)+COUNTIF($E55:$E64,S$6)+COUNTIF(#REF!,S$6)</f>
        <v>#REF!</v>
      </c>
      <c r="T72" s="744" t="e">
        <f>COUNTIF($E5:$E36,T$6)+COUNTIF($E55:$E64,T$6)+COUNTIF(#REF!,T$6)</f>
        <v>#REF!</v>
      </c>
      <c r="U72" s="744" t="e">
        <f>COUNTIF($E5:$E36,U$6)+COUNTIF($E55:$E64,U$6)+COUNTIF(#REF!,U$6)</f>
        <v>#REF!</v>
      </c>
      <c r="V72" s="744" t="e">
        <f>COUNTIF($E5:$E36,V$6)+COUNTIF($E55:$E64,V$6)+COUNTIF(#REF!,V$6)</f>
        <v>#REF!</v>
      </c>
      <c r="W72" s="744" t="e">
        <f>COUNTIF($E5:$E36,W$6)+COUNTIF($E55:$E64,W$6)+COUNTIF(#REF!,W$6)</f>
        <v>#REF!</v>
      </c>
      <c r="X72" s="744" t="e">
        <f>COUNTIF($E5:$E36,X$6)+COUNTIF($E55:$E64,X$6)+COUNTIF(#REF!,X$6)</f>
        <v>#REF!</v>
      </c>
      <c r="Y72" s="744" t="e">
        <f>COUNTIF($E5:$E36,Y$6)+COUNTIF($E55:$E64,Y$6)+COUNTIF(#REF!,Y$6)</f>
        <v>#REF!</v>
      </c>
      <c r="Z72" s="744" t="e">
        <f>COUNTIF($E5:$E36,Z$6)+COUNTIF($E55:$E64,Z$6)+COUNTIF(#REF!,Z$6)</f>
        <v>#REF!</v>
      </c>
      <c r="AA72" s="744" t="e">
        <f>COUNTIF($E5:$E36,AA$6)+COUNTIF($E55:$E64,AA$6)+COUNTIF(#REF!,AA$6)</f>
        <v>#REF!</v>
      </c>
      <c r="AB72" s="744" t="e">
        <f>COUNTIF($E5:$E36,AB$6)+COUNTIF($E55:$E64,AB$6)+COUNTIF(#REF!,AB$6)</f>
        <v>#REF!</v>
      </c>
      <c r="AC72" s="744" t="e">
        <f>COUNTIF($E5:$E36,AC$6)+COUNTIF($E55:$E64,AC$6)+COUNTIF(#REF!,AC$6)</f>
        <v>#REF!</v>
      </c>
      <c r="AD72" s="744" t="e">
        <f>COUNTIF($E5:$E36,AD$6)+COUNTIF($E55:$E64,AD$6)+COUNTIF(#REF!,AD$6)</f>
        <v>#REF!</v>
      </c>
      <c r="AE72" s="744" t="e">
        <f>COUNTIF($E5:$E36,AE$6)+COUNTIF($E55:$E64,AE$6)+COUNTIF(#REF!,AE$6)</f>
        <v>#REF!</v>
      </c>
      <c r="AF72" s="744" t="e">
        <f>COUNTIF($E5:$E36,AF$6)+COUNTIF($E55:$E64,AF$6)+COUNTIF(#REF!,AF$6)</f>
        <v>#REF!</v>
      </c>
      <c r="AG72" s="744" t="e">
        <f>COUNTIF($E5:$E36,AG$6)+COUNTIF($E55:$E64,AG$6)+COUNTIF(#REF!,AG$6)</f>
        <v>#REF!</v>
      </c>
      <c r="AH72" s="744" t="e">
        <f>COUNTIF($E5:$E36,AH$6)+COUNTIF($E55:$E64,AH$6)+COUNTIF(#REF!,AH$6)</f>
        <v>#REF!</v>
      </c>
      <c r="AI72" s="744" t="e">
        <f>COUNTIF($E5:$E36,AI$6)+COUNTIF($E55:$E64,AI$6)+COUNTIF(#REF!,AI$6)</f>
        <v>#REF!</v>
      </c>
      <c r="AJ72" s="744" t="e">
        <f>COUNTIF($E5:$E36,AJ$6)+COUNTIF($E55:$E64,AJ$6)+COUNTIF(#REF!,AJ$6)</f>
        <v>#REF!</v>
      </c>
      <c r="AK72" s="744" t="e">
        <f>COUNTIF($E5:$E36,AK$6)+COUNTIF($E55:$E64,AK$6)+COUNTIF(#REF!,AK$6)</f>
        <v>#REF!</v>
      </c>
      <c r="AL72" s="744" t="e">
        <f>COUNTIF($E5:$E36,AL$6)+COUNTIF($E55:$E64,AL$6)+COUNTIF(#REF!,AL$6)</f>
        <v>#REF!</v>
      </c>
      <c r="AM72" s="744" t="e">
        <f>COUNTIF($E5:$E36,AM$6)+COUNTIF($E55:$E64,AM$6)+COUNTIF(#REF!,AM$6)</f>
        <v>#REF!</v>
      </c>
      <c r="AN72" s="744" t="e">
        <f>COUNTIF($E5:$E36,AN$6)+COUNTIF($E55:$E64,AN$6)+COUNTIF(#REF!,AN$6)</f>
        <v>#REF!</v>
      </c>
      <c r="AO72" s="744" t="e">
        <f>COUNTIF($E5:$E36,AO$6)+COUNTIF($E55:$E64,AO$6)+COUNTIF(#REF!,AO$6)</f>
        <v>#REF!</v>
      </c>
      <c r="AP72" s="744" t="e">
        <f>COUNTIF($E5:$E36,AP$6)+COUNTIF($E55:$E64,AP$6)+COUNTIF(#REF!,AP$6)</f>
        <v>#REF!</v>
      </c>
      <c r="AQ72" s="744" t="e">
        <f>COUNTIF($E5:$E36,AQ$6)+COUNTIF($E55:$E64,AQ$6)+COUNTIF(#REF!,AQ$6)</f>
        <v>#REF!</v>
      </c>
      <c r="AR72" s="744" t="e">
        <f>COUNTIF($E5:$E36,AR$6)+COUNTIF($E55:$E64,AR$6)+COUNTIF(#REF!,AR$6)</f>
        <v>#REF!</v>
      </c>
      <c r="AS72" s="744" t="e">
        <f>COUNTIF($E5:$E36,AS$6)+COUNTIF($E55:$E64,AS$6)+COUNTIF(#REF!,AS$6)</f>
        <v>#REF!</v>
      </c>
      <c r="AT72" s="744" t="e">
        <f>COUNTIF($E5:$E36,AT$6)+COUNTIF($E55:$E64,AT$6)+COUNTIF(#REF!,AT$6)</f>
        <v>#REF!</v>
      </c>
      <c r="AU72" s="745"/>
    </row>
    <row r="73" spans="1:47" s="461" customFormat="1" ht="21.75" customHeight="1" thickBot="1">
      <c r="A73" s="746"/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1536">
        <f>G17+G27+G42+G64</f>
        <v>60</v>
      </c>
      <c r="O73" s="1536"/>
      <c r="P73" s="1536"/>
      <c r="Q73" s="1527">
        <f>G33+G30</f>
        <v>30</v>
      </c>
      <c r="R73" s="1528"/>
      <c r="S73" s="1528"/>
      <c r="T73" s="1528"/>
      <c r="U73" s="1528"/>
      <c r="V73" s="1528"/>
      <c r="W73" s="1528"/>
      <c r="X73" s="1528"/>
      <c r="Y73" s="1528"/>
      <c r="Z73" s="1528"/>
      <c r="AA73" s="1528"/>
      <c r="AB73" s="1528"/>
      <c r="AC73" s="1528"/>
      <c r="AD73" s="1528"/>
      <c r="AE73" s="1528"/>
      <c r="AF73" s="1528"/>
      <c r="AG73" s="1528"/>
      <c r="AH73" s="1528"/>
      <c r="AI73" s="1528"/>
      <c r="AJ73" s="1528"/>
      <c r="AK73" s="1528"/>
      <c r="AL73" s="1528"/>
      <c r="AM73" s="1528"/>
      <c r="AN73" s="1528"/>
      <c r="AO73" s="1528"/>
      <c r="AP73" s="1528"/>
      <c r="AQ73" s="1528"/>
      <c r="AR73" s="1528"/>
      <c r="AS73" s="1528"/>
      <c r="AT73" s="1528"/>
      <c r="AU73" s="1529"/>
    </row>
    <row r="74" spans="1:47" s="6" customFormat="1" ht="16.5" customHeight="1" hidden="1" thickBot="1">
      <c r="A74" s="1477"/>
      <c r="B74" s="1478"/>
      <c r="C74" s="1478"/>
      <c r="D74" s="1478"/>
      <c r="E74" s="1478"/>
      <c r="F74" s="1478"/>
      <c r="G74" s="1478"/>
      <c r="H74" s="1478"/>
      <c r="I74" s="1478"/>
      <c r="J74" s="1478"/>
      <c r="K74" s="1478"/>
      <c r="L74" s="1478"/>
      <c r="M74" s="1478"/>
      <c r="N74" s="1478"/>
      <c r="O74" s="1478"/>
      <c r="P74" s="1478"/>
      <c r="Q74" s="1478"/>
      <c r="R74" s="1478"/>
      <c r="S74" s="1478"/>
      <c r="T74" s="1478"/>
      <c r="U74" s="1478"/>
      <c r="V74" s="1478"/>
      <c r="W74" s="1478"/>
      <c r="X74" s="1478"/>
      <c r="Y74" s="1478"/>
      <c r="Z74" s="1478"/>
      <c r="AA74" s="1478"/>
      <c r="AB74" s="1478"/>
      <c r="AC74" s="1478"/>
      <c r="AD74" s="1478"/>
      <c r="AE74" s="1478"/>
      <c r="AF74" s="1478"/>
      <c r="AG74" s="1478"/>
      <c r="AH74" s="1478"/>
      <c r="AI74" s="1478"/>
      <c r="AJ74" s="1478"/>
      <c r="AK74" s="1478"/>
      <c r="AL74" s="1478"/>
      <c r="AM74" s="1478"/>
      <c r="AN74" s="1478"/>
      <c r="AO74" s="1478"/>
      <c r="AP74" s="1478"/>
      <c r="AQ74" s="1478"/>
      <c r="AR74" s="1478"/>
      <c r="AS74" s="1478"/>
      <c r="AT74" s="1478"/>
      <c r="AU74" s="1479"/>
    </row>
    <row r="75" spans="2:47" s="6" customFormat="1" ht="21.75" customHeight="1" hidden="1">
      <c r="B75" s="1480" t="s">
        <v>236</v>
      </c>
      <c r="C75" s="1480"/>
      <c r="D75" s="1480"/>
      <c r="E75" s="1480"/>
      <c r="F75" s="1480"/>
      <c r="G75" s="1480"/>
      <c r="H75" s="1480"/>
      <c r="I75" s="1480"/>
      <c r="J75" s="1480"/>
      <c r="N75" s="747"/>
      <c r="O75" s="748"/>
      <c r="P75" s="748"/>
      <c r="Q75" s="493"/>
      <c r="S75" s="6" t="s">
        <v>153</v>
      </c>
      <c r="T75" s="6" t="e">
        <f>#REF!-#REF!-#REF!</f>
        <v>#REF!</v>
      </c>
      <c r="AU75" s="591"/>
    </row>
    <row r="76" spans="14:47" s="6" customFormat="1" ht="20.25" customHeight="1" hidden="1">
      <c r="N76" s="747"/>
      <c r="O76" s="748"/>
      <c r="P76" s="748"/>
      <c r="Q76" s="493"/>
      <c r="AU76" s="591"/>
    </row>
    <row r="77" spans="2:51" s="6" customFormat="1" ht="22.5" customHeight="1">
      <c r="B77" s="1093"/>
      <c r="F77" s="461"/>
      <c r="G77" s="1094"/>
      <c r="H77" s="1480"/>
      <c r="I77" s="1481"/>
      <c r="J77" s="1481"/>
      <c r="K77" s="1481"/>
      <c r="L77" s="1481"/>
      <c r="N77" s="747"/>
      <c r="O77" s="747"/>
      <c r="P77" s="747"/>
      <c r="Q77" s="493"/>
      <c r="AY77" s="6" t="s">
        <v>297</v>
      </c>
    </row>
    <row r="78" spans="2:16" s="6" customFormat="1" ht="52.5" customHeight="1">
      <c r="B78" s="976" t="s">
        <v>313</v>
      </c>
      <c r="C78" s="977"/>
      <c r="D78" s="977"/>
      <c r="E78" s="977"/>
      <c r="F78" s="977"/>
      <c r="G78" s="977"/>
      <c r="H78" s="1429" t="s">
        <v>289</v>
      </c>
      <c r="I78" s="1429"/>
      <c r="J78" s="1429"/>
      <c r="K78" s="1429"/>
      <c r="L78" s="1429"/>
      <c r="N78" s="1095"/>
      <c r="O78" s="1096"/>
      <c r="P78" s="1095"/>
    </row>
    <row r="79" spans="2:16" s="6" customFormat="1" ht="42" customHeight="1">
      <c r="B79" s="976" t="s">
        <v>290</v>
      </c>
      <c r="C79" s="978"/>
      <c r="D79" s="978"/>
      <c r="E79" s="978"/>
      <c r="F79" s="978"/>
      <c r="G79" s="978"/>
      <c r="H79" s="1429" t="s">
        <v>291</v>
      </c>
      <c r="I79" s="1429"/>
      <c r="J79" s="1429"/>
      <c r="K79" s="1429"/>
      <c r="L79" s="1429"/>
      <c r="N79" s="1095"/>
      <c r="O79" s="1096"/>
      <c r="P79" s="1095"/>
    </row>
    <row r="80" spans="2:16" s="6" customFormat="1" ht="43.5" customHeight="1">
      <c r="B80" s="976" t="s">
        <v>160</v>
      </c>
      <c r="C80" s="978"/>
      <c r="D80" s="978"/>
      <c r="E80" s="978"/>
      <c r="F80" s="978"/>
      <c r="G80" s="978"/>
      <c r="H80" s="1429" t="s">
        <v>161</v>
      </c>
      <c r="I80" s="1429"/>
      <c r="J80" s="1429"/>
      <c r="K80" s="1429"/>
      <c r="L80" s="1429"/>
      <c r="N80" s="1095"/>
      <c r="O80" s="1095"/>
      <c r="P80" s="1095"/>
    </row>
    <row r="81" spans="2:12" s="6" customFormat="1" ht="39" customHeight="1">
      <c r="B81" s="979" t="s">
        <v>314</v>
      </c>
      <c r="C81" s="980"/>
      <c r="D81" s="980"/>
      <c r="E81" s="980"/>
      <c r="F81" s="980"/>
      <c r="G81" s="980"/>
      <c r="H81" s="1429" t="s">
        <v>291</v>
      </c>
      <c r="I81" s="1429"/>
      <c r="J81" s="1429"/>
      <c r="K81" s="1429"/>
      <c r="L81" s="1429"/>
    </row>
    <row r="82" spans="1:26" s="6" customFormat="1" ht="15.75">
      <c r="A82" s="1"/>
      <c r="B82" s="963"/>
      <c r="C82" s="964"/>
      <c r="D82" s="964"/>
      <c r="E82" s="964"/>
      <c r="F82" s="963"/>
      <c r="G82" s="963"/>
      <c r="H82" s="963"/>
      <c r="I82" s="963"/>
      <c r="J82" s="963"/>
      <c r="K82" s="963"/>
      <c r="L82" s="964"/>
      <c r="M82" s="964"/>
      <c r="N82" s="964"/>
      <c r="O82" s="488"/>
      <c r="P82" s="488"/>
      <c r="Q82" s="488"/>
      <c r="Y82" s="784"/>
      <c r="Z82" s="784"/>
    </row>
    <row r="83" spans="1:26" s="6" customFormat="1" ht="15.75">
      <c r="A83" s="1"/>
      <c r="B83" s="963"/>
      <c r="C83" s="964"/>
      <c r="D83" s="964"/>
      <c r="E83" s="964"/>
      <c r="F83" s="963"/>
      <c r="G83" s="963"/>
      <c r="H83" s="963"/>
      <c r="I83" s="963"/>
      <c r="J83" s="963"/>
      <c r="K83" s="963"/>
      <c r="L83" s="964"/>
      <c r="M83" s="964"/>
      <c r="N83" s="964"/>
      <c r="O83" s="488"/>
      <c r="P83" s="488"/>
      <c r="Q83" s="488"/>
      <c r="Y83" s="7"/>
      <c r="Z83" s="7"/>
    </row>
    <row r="84" spans="1:47" s="6" customFormat="1" ht="35.25" customHeight="1">
      <c r="A84" s="1"/>
      <c r="B84" s="963"/>
      <c r="C84" s="964"/>
      <c r="D84" s="964"/>
      <c r="E84" s="964"/>
      <c r="F84" s="963"/>
      <c r="G84" s="963"/>
      <c r="H84" s="963"/>
      <c r="I84" s="963"/>
      <c r="J84" s="963"/>
      <c r="K84" s="963"/>
      <c r="L84" s="964"/>
      <c r="M84" s="1525" t="s">
        <v>306</v>
      </c>
      <c r="N84" s="1525"/>
      <c r="O84" s="1525"/>
      <c r="P84" s="1525"/>
      <c r="Q84" s="1525"/>
      <c r="R84" s="1525"/>
      <c r="S84" s="1525"/>
      <c r="T84" s="1525"/>
      <c r="U84" s="1525"/>
      <c r="V84" s="1525"/>
      <c r="W84" s="1525"/>
      <c r="X84" s="1525"/>
      <c r="Y84" s="1525"/>
      <c r="Z84" s="1525"/>
      <c r="AA84" s="1525"/>
      <c r="AB84" s="1525"/>
      <c r="AC84" s="1525"/>
      <c r="AD84" s="1525"/>
      <c r="AE84" s="1525"/>
      <c r="AF84" s="1525"/>
      <c r="AG84" s="1525"/>
      <c r="AH84" s="1525"/>
      <c r="AI84" s="1525"/>
      <c r="AJ84" s="1525"/>
      <c r="AK84" s="1525"/>
      <c r="AL84" s="1525"/>
      <c r="AM84" s="1525"/>
      <c r="AN84" s="1525"/>
      <c r="AO84" s="1525"/>
      <c r="AP84" s="1525"/>
      <c r="AQ84" s="1525"/>
      <c r="AR84" s="1525"/>
      <c r="AS84" s="1525"/>
      <c r="AT84" s="1525"/>
      <c r="AU84" s="1525"/>
    </row>
    <row r="85" spans="1:49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Y85" s="785"/>
      <c r="Z85" s="785"/>
      <c r="AW85" s="6" t="s">
        <v>303</v>
      </c>
    </row>
    <row r="86" spans="1:49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786" t="s">
        <v>298</v>
      </c>
      <c r="N86" s="787"/>
      <c r="O86" s="787"/>
      <c r="P86" s="787"/>
      <c r="Q86" s="787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584"/>
      <c r="AD86" s="584"/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W86" s="6">
        <v>15</v>
      </c>
    </row>
    <row r="87" spans="1:47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787" t="s">
        <v>300</v>
      </c>
      <c r="N87" s="787">
        <v>4</v>
      </c>
      <c r="O87" s="787"/>
      <c r="P87" s="787">
        <v>4</v>
      </c>
      <c r="Q87" s="787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</row>
    <row r="88" spans="1:47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787" t="s">
        <v>299</v>
      </c>
      <c r="N88" s="787">
        <v>5</v>
      </c>
      <c r="O88" s="787"/>
      <c r="P88" s="787">
        <v>5</v>
      </c>
      <c r="Q88" s="787" t="s">
        <v>302</v>
      </c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786" t="s">
        <v>301</v>
      </c>
      <c r="N89" s="787"/>
      <c r="O89" s="787"/>
      <c r="P89" s="787"/>
      <c r="Q89" s="787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</row>
    <row r="90" spans="1:49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787" t="s">
        <v>300</v>
      </c>
      <c r="N90" s="787">
        <v>5</v>
      </c>
      <c r="O90" s="787"/>
      <c r="P90" s="787">
        <v>3</v>
      </c>
      <c r="Q90" s="787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W90" s="6">
        <v>15</v>
      </c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787" t="s">
        <v>299</v>
      </c>
      <c r="N91" s="787">
        <v>3</v>
      </c>
      <c r="O91" s="787"/>
      <c r="P91" s="787">
        <v>5</v>
      </c>
      <c r="Q91" s="787" t="s">
        <v>302</v>
      </c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84"/>
      <c r="Z92" s="784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47" s="491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s="491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s="491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491"/>
      <c r="S118" s="491"/>
      <c r="T118" s="491"/>
      <c r="U118" s="491"/>
      <c r="V118" s="491"/>
      <c r="W118" s="491"/>
      <c r="X118" s="491"/>
      <c r="Y118" s="492"/>
      <c r="Z118" s="492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</row>
    <row r="119" spans="1:47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491"/>
      <c r="S119" s="491"/>
      <c r="T119" s="491"/>
      <c r="U119" s="491"/>
      <c r="V119" s="491"/>
      <c r="W119" s="491"/>
      <c r="X119" s="491"/>
      <c r="Y119" s="492"/>
      <c r="Z119" s="492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26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26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47" s="495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3"/>
      <c r="S138" s="493"/>
      <c r="T138" s="493"/>
      <c r="U138" s="493"/>
      <c r="V138" s="493"/>
      <c r="W138" s="493"/>
      <c r="X138" s="493"/>
      <c r="Y138" s="494"/>
      <c r="Z138" s="494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5"/>
      <c r="S142" s="495"/>
      <c r="T142" s="495"/>
      <c r="U142" s="495"/>
      <c r="V142" s="495"/>
      <c r="W142" s="495"/>
      <c r="X142" s="495"/>
      <c r="Y142" s="496"/>
      <c r="Z142" s="496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5"/>
      <c r="AT142" s="495"/>
      <c r="AU142" s="495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47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47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493"/>
      <c r="S148" s="493"/>
      <c r="T148" s="493"/>
      <c r="U148" s="493"/>
      <c r="V148" s="493"/>
      <c r="W148" s="493"/>
      <c r="X148" s="493"/>
      <c r="Y148" s="494"/>
      <c r="Z148" s="494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485"/>
      <c r="Y159" s="7"/>
      <c r="Z159" s="7"/>
    </row>
    <row r="160" spans="18:47" ht="15.7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.75">
      <c r="R161" s="485"/>
      <c r="S161" s="6"/>
      <c r="T161" s="6"/>
      <c r="U161" s="6"/>
      <c r="V161" s="6"/>
      <c r="W161" s="6"/>
      <c r="X161" s="6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8:47" ht="15.7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488"/>
      <c r="AU164" s="2"/>
    </row>
    <row r="165" spans="18:47" ht="15.75">
      <c r="R165" s="488"/>
      <c r="AU165" s="2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ht="15.75">
      <c r="AU176" s="2"/>
    </row>
    <row r="177" spans="18:47" ht="15.75">
      <c r="R177" s="497"/>
      <c r="AU177" s="2"/>
    </row>
    <row r="178" spans="18:47" ht="15.75">
      <c r="R178" s="481"/>
      <c r="S178" s="481"/>
      <c r="T178" s="481"/>
      <c r="U178" s="481"/>
      <c r="V178" s="481"/>
      <c r="W178" s="481"/>
      <c r="X178" s="481"/>
      <c r="Y178" s="498"/>
      <c r="AU178" s="2"/>
    </row>
    <row r="179" spans="18:47" ht="15.75">
      <c r="R179" s="3"/>
      <c r="S179" s="3"/>
      <c r="T179" s="3"/>
      <c r="U179" s="3"/>
      <c r="V179" s="3"/>
      <c r="W179" s="3"/>
      <c r="X179" s="3"/>
      <c r="Y179" s="499"/>
      <c r="AU179" s="2"/>
    </row>
    <row r="180" spans="18:47" ht="15.75">
      <c r="R180" s="3"/>
      <c r="S180" s="3"/>
      <c r="T180" s="3"/>
      <c r="U180" s="3"/>
      <c r="V180" s="3"/>
      <c r="W180" s="3"/>
      <c r="X180" s="3"/>
      <c r="Y180" s="499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499"/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</sheetData>
  <sheetProtection selectLockedCells="1" selectUnlockedCells="1"/>
  <mergeCells count="66">
    <mergeCell ref="M84:AU84"/>
    <mergeCell ref="A18:AU18"/>
    <mergeCell ref="A30:B30"/>
    <mergeCell ref="Q73:AU73"/>
    <mergeCell ref="A69:M69"/>
    <mergeCell ref="A70:M70"/>
    <mergeCell ref="A71:M71"/>
    <mergeCell ref="A72:M72"/>
    <mergeCell ref="N73:P73"/>
    <mergeCell ref="A33:B33"/>
    <mergeCell ref="C33:F33"/>
    <mergeCell ref="A35:AU35"/>
    <mergeCell ref="A31:AU31"/>
    <mergeCell ref="A34:B34"/>
    <mergeCell ref="C64:F64"/>
    <mergeCell ref="A37:AU37"/>
    <mergeCell ref="A45:AU45"/>
    <mergeCell ref="C42:F42"/>
    <mergeCell ref="A46:AU46"/>
    <mergeCell ref="A42:B42"/>
    <mergeCell ref="A10:AU10"/>
    <mergeCell ref="A64:B64"/>
    <mergeCell ref="C34:F34"/>
    <mergeCell ref="C27:F27"/>
    <mergeCell ref="C17:F17"/>
    <mergeCell ref="A28:AU28"/>
    <mergeCell ref="A36:AU36"/>
    <mergeCell ref="A27:B27"/>
    <mergeCell ref="C30:F30"/>
    <mergeCell ref="A11:AU11"/>
    <mergeCell ref="A17:B17"/>
    <mergeCell ref="H80:L80"/>
    <mergeCell ref="A67:AU67"/>
    <mergeCell ref="A65:B65"/>
    <mergeCell ref="C65:F65"/>
    <mergeCell ref="A68:F68"/>
    <mergeCell ref="H78:L78"/>
    <mergeCell ref="A74:AU74"/>
    <mergeCell ref="H77:L77"/>
    <mergeCell ref="B75:J75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N2:AU2"/>
    <mergeCell ref="N3:P3"/>
    <mergeCell ref="Q3:AU3"/>
    <mergeCell ref="K5:K8"/>
    <mergeCell ref="N4:AU5"/>
    <mergeCell ref="M3:M8"/>
    <mergeCell ref="I3:L3"/>
    <mergeCell ref="H81:L81"/>
    <mergeCell ref="H79:L79"/>
    <mergeCell ref="A1:AU1"/>
    <mergeCell ref="A2:A8"/>
    <mergeCell ref="B2:B8"/>
    <mergeCell ref="C2:F4"/>
    <mergeCell ref="G2:G8"/>
    <mergeCell ref="N7:AU7"/>
    <mergeCell ref="E7:E8"/>
    <mergeCell ref="H2:M2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8" max="46" man="1"/>
  </rowBreaks>
  <ignoredErrors>
    <ignoredError sqref="H14:M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98"/>
  <sheetViews>
    <sheetView view="pageBreakPreview" zoomScale="75" zoomScaleNormal="75" zoomScaleSheetLayoutView="75" zoomScalePageLayoutView="0" workbookViewId="0" topLeftCell="A73">
      <selection activeCell="AX80" sqref="AX80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430" t="s">
        <v>316</v>
      </c>
      <c r="B1" s="1431"/>
      <c r="C1" s="1432"/>
      <c r="D1" s="1432"/>
      <c r="E1" s="1432"/>
      <c r="F1" s="1432"/>
      <c r="G1" s="1431"/>
      <c r="H1" s="1431"/>
      <c r="I1" s="1431"/>
      <c r="J1" s="1431"/>
      <c r="K1" s="1431"/>
      <c r="L1" s="1431"/>
      <c r="M1" s="1431"/>
      <c r="N1" s="1432"/>
      <c r="O1" s="1432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3"/>
    </row>
    <row r="2" spans="1:47" s="6" customFormat="1" ht="33" customHeight="1" thickBot="1">
      <c r="A2" s="1434" t="s">
        <v>1</v>
      </c>
      <c r="B2" s="1435" t="s">
        <v>2</v>
      </c>
      <c r="C2" s="1436" t="s">
        <v>3</v>
      </c>
      <c r="D2" s="1437"/>
      <c r="E2" s="1437"/>
      <c r="F2" s="1438"/>
      <c r="G2" s="1221" t="s">
        <v>4</v>
      </c>
      <c r="H2" s="1219" t="s">
        <v>5</v>
      </c>
      <c r="I2" s="1219"/>
      <c r="J2" s="1219"/>
      <c r="K2" s="1219"/>
      <c r="L2" s="1219"/>
      <c r="M2" s="1435"/>
      <c r="N2" s="1448" t="s">
        <v>6</v>
      </c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49"/>
      <c r="AR2" s="1449"/>
      <c r="AS2" s="1449"/>
      <c r="AT2" s="1449"/>
      <c r="AU2" s="1450"/>
    </row>
    <row r="3" spans="1:47" s="6" customFormat="1" ht="17.25" customHeight="1" thickBot="1">
      <c r="A3" s="1434"/>
      <c r="B3" s="1435"/>
      <c r="C3" s="1439"/>
      <c r="D3" s="1220"/>
      <c r="E3" s="1220"/>
      <c r="F3" s="1440"/>
      <c r="G3" s="1221"/>
      <c r="H3" s="1214" t="s">
        <v>7</v>
      </c>
      <c r="I3" s="1215" t="s">
        <v>8</v>
      </c>
      <c r="J3" s="1215"/>
      <c r="K3" s="1215"/>
      <c r="L3" s="1215"/>
      <c r="M3" s="1216" t="s">
        <v>9</v>
      </c>
      <c r="N3" s="1451" t="s">
        <v>10</v>
      </c>
      <c r="O3" s="1452"/>
      <c r="P3" s="1453"/>
      <c r="Q3" s="1454" t="s">
        <v>11</v>
      </c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1455"/>
      <c r="AL3" s="1455"/>
      <c r="AM3" s="1455"/>
      <c r="AN3" s="1455"/>
      <c r="AO3" s="1455"/>
      <c r="AP3" s="1455"/>
      <c r="AQ3" s="1455"/>
      <c r="AR3" s="1455"/>
      <c r="AS3" s="1455"/>
      <c r="AT3" s="1455"/>
      <c r="AU3" s="1456"/>
    </row>
    <row r="4" spans="1:47" s="6" customFormat="1" ht="15.75" customHeight="1" thickBot="1">
      <c r="A4" s="1434"/>
      <c r="B4" s="1435"/>
      <c r="C4" s="1441"/>
      <c r="D4" s="1442"/>
      <c r="E4" s="1442"/>
      <c r="F4" s="1443"/>
      <c r="G4" s="1221"/>
      <c r="H4" s="1214"/>
      <c r="I4" s="1212" t="s">
        <v>12</v>
      </c>
      <c r="J4" s="1227" t="s">
        <v>13</v>
      </c>
      <c r="K4" s="1227"/>
      <c r="L4" s="1227"/>
      <c r="M4" s="1216"/>
      <c r="N4" s="1457" t="s">
        <v>14</v>
      </c>
      <c r="O4" s="1458"/>
      <c r="P4" s="1458"/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8"/>
      <c r="AH4" s="1458"/>
      <c r="AI4" s="1458"/>
      <c r="AJ4" s="1458"/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9"/>
    </row>
    <row r="5" spans="1:47" s="6" customFormat="1" ht="12.75" customHeight="1" thickBot="1">
      <c r="A5" s="1434"/>
      <c r="B5" s="1219"/>
      <c r="C5" s="1229" t="s">
        <v>15</v>
      </c>
      <c r="D5" s="1231" t="s">
        <v>16</v>
      </c>
      <c r="E5" s="1463" t="s">
        <v>17</v>
      </c>
      <c r="F5" s="1463"/>
      <c r="G5" s="1221"/>
      <c r="H5" s="1214"/>
      <c r="I5" s="1212"/>
      <c r="J5" s="1211" t="s">
        <v>18</v>
      </c>
      <c r="K5" s="1212" t="s">
        <v>19</v>
      </c>
      <c r="L5" s="1212" t="s">
        <v>20</v>
      </c>
      <c r="M5" s="1216"/>
      <c r="N5" s="1460"/>
      <c r="O5" s="1461"/>
      <c r="P5" s="1461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G5" s="1461"/>
      <c r="AH5" s="1461"/>
      <c r="AI5" s="1461"/>
      <c r="AJ5" s="1461"/>
      <c r="AK5" s="1461"/>
      <c r="AL5" s="1461"/>
      <c r="AM5" s="1461"/>
      <c r="AN5" s="1461"/>
      <c r="AO5" s="1461"/>
      <c r="AP5" s="1461"/>
      <c r="AQ5" s="1461"/>
      <c r="AR5" s="1461"/>
      <c r="AS5" s="1461"/>
      <c r="AT5" s="1461"/>
      <c r="AU5" s="1462"/>
    </row>
    <row r="6" spans="1:47" s="6" customFormat="1" ht="16.5" thickBot="1">
      <c r="A6" s="1434"/>
      <c r="B6" s="1219"/>
      <c r="C6" s="1229"/>
      <c r="D6" s="1231"/>
      <c r="E6" s="1464"/>
      <c r="F6" s="1464"/>
      <c r="G6" s="1221"/>
      <c r="H6" s="1214"/>
      <c r="I6" s="1212"/>
      <c r="J6" s="1211"/>
      <c r="K6" s="1212"/>
      <c r="L6" s="1212"/>
      <c r="M6" s="1216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434"/>
      <c r="B7" s="1219"/>
      <c r="C7" s="1229"/>
      <c r="D7" s="1231"/>
      <c r="E7" s="1447" t="s">
        <v>23</v>
      </c>
      <c r="F7" s="1223" t="s">
        <v>24</v>
      </c>
      <c r="G7" s="1221"/>
      <c r="H7" s="1214"/>
      <c r="I7" s="1212"/>
      <c r="J7" s="1211"/>
      <c r="K7" s="1212"/>
      <c r="L7" s="1212"/>
      <c r="M7" s="1216"/>
      <c r="N7" s="1444" t="s">
        <v>25</v>
      </c>
      <c r="O7" s="1445"/>
      <c r="P7" s="1445"/>
      <c r="Q7" s="1445"/>
      <c r="R7" s="1445"/>
      <c r="S7" s="1445"/>
      <c r="T7" s="1445"/>
      <c r="U7" s="1445"/>
      <c r="V7" s="1445"/>
      <c r="W7" s="1445"/>
      <c r="X7" s="1445"/>
      <c r="Y7" s="1445"/>
      <c r="Z7" s="1445"/>
      <c r="AA7" s="1445"/>
      <c r="AB7" s="1445"/>
      <c r="AC7" s="1445"/>
      <c r="AD7" s="1445"/>
      <c r="AE7" s="1445"/>
      <c r="AF7" s="1445"/>
      <c r="AG7" s="1445"/>
      <c r="AH7" s="1445"/>
      <c r="AI7" s="1445"/>
      <c r="AJ7" s="1445"/>
      <c r="AK7" s="1445"/>
      <c r="AL7" s="1445"/>
      <c r="AM7" s="1445"/>
      <c r="AN7" s="1445"/>
      <c r="AO7" s="1445"/>
      <c r="AP7" s="1445"/>
      <c r="AQ7" s="1445"/>
      <c r="AR7" s="1445"/>
      <c r="AS7" s="1445"/>
      <c r="AT7" s="1445"/>
      <c r="AU7" s="1446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434"/>
      <c r="B8" s="1219"/>
      <c r="C8" s="1229"/>
      <c r="D8" s="1231"/>
      <c r="E8" s="1447"/>
      <c r="F8" s="1223"/>
      <c r="G8" s="1221"/>
      <c r="H8" s="1214"/>
      <c r="I8" s="1212"/>
      <c r="J8" s="1211"/>
      <c r="K8" s="1212"/>
      <c r="L8" s="1212"/>
      <c r="M8" s="1216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82" t="s">
        <v>222</v>
      </c>
      <c r="B10" s="1483"/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483"/>
      <c r="AL10" s="1483"/>
      <c r="AM10" s="1483"/>
      <c r="AN10" s="1483"/>
      <c r="AO10" s="1483"/>
      <c r="AP10" s="1483"/>
      <c r="AQ10" s="1483"/>
      <c r="AR10" s="1483"/>
      <c r="AS10" s="1483"/>
      <c r="AT10" s="1483"/>
      <c r="AU10" s="1484"/>
      <c r="AX10" s="6" t="s">
        <v>320</v>
      </c>
    </row>
    <row r="11" spans="1:51" s="6" customFormat="1" ht="16.5" customHeight="1" hidden="1" thickBot="1">
      <c r="A11" s="1504" t="s">
        <v>217</v>
      </c>
      <c r="B11" s="1505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0"/>
      <c r="O11" s="1500"/>
      <c r="P11" s="1500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1505"/>
      <c r="AK11" s="1505"/>
      <c r="AL11" s="1505"/>
      <c r="AM11" s="1505"/>
      <c r="AN11" s="1505"/>
      <c r="AO11" s="1505"/>
      <c r="AP11" s="1505"/>
      <c r="AQ11" s="1505"/>
      <c r="AR11" s="1505"/>
      <c r="AS11" s="1505"/>
      <c r="AT11" s="1505"/>
      <c r="AU11" s="150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65" t="s">
        <v>228</v>
      </c>
      <c r="B17" s="1466"/>
      <c r="C17" s="1492"/>
      <c r="D17" s="1493"/>
      <c r="E17" s="1493"/>
      <c r="F17" s="1494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514" t="s">
        <v>219</v>
      </c>
      <c r="B18" s="1515"/>
      <c r="C18" s="1515"/>
      <c r="D18" s="1515"/>
      <c r="E18" s="1515"/>
      <c r="F18" s="1515"/>
      <c r="G18" s="1515"/>
      <c r="H18" s="1526"/>
      <c r="I18" s="1526"/>
      <c r="J18" s="1526"/>
      <c r="K18" s="1526"/>
      <c r="L18" s="1526"/>
      <c r="M18" s="1526"/>
      <c r="N18" s="1526"/>
      <c r="O18" s="1526"/>
      <c r="P18" s="1526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1515"/>
      <c r="AJ18" s="1515"/>
      <c r="AK18" s="1515"/>
      <c r="AL18" s="1515"/>
      <c r="AM18" s="1515"/>
      <c r="AN18" s="1515"/>
      <c r="AO18" s="1515"/>
      <c r="AP18" s="1515"/>
      <c r="AQ18" s="1515"/>
      <c r="AR18" s="1515"/>
      <c r="AS18" s="1515"/>
      <c r="AT18" s="1515"/>
      <c r="AU18" s="1516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502" t="s">
        <v>241</v>
      </c>
      <c r="B25" s="1503"/>
      <c r="C25" s="1490"/>
      <c r="D25" s="1491"/>
      <c r="E25" s="1491"/>
      <c r="F25" s="1491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95" t="s">
        <v>256</v>
      </c>
      <c r="B26" s="1496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7"/>
      <c r="O26" s="1497"/>
      <c r="P26" s="1497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8"/>
      <c r="AE26" s="1498"/>
      <c r="AF26" s="1498"/>
      <c r="AG26" s="1498"/>
      <c r="AH26" s="1498"/>
      <c r="AI26" s="1498"/>
      <c r="AJ26" s="1498"/>
      <c r="AK26" s="1498"/>
      <c r="AL26" s="1498"/>
      <c r="AM26" s="1498"/>
      <c r="AN26" s="1498"/>
      <c r="AO26" s="1498"/>
      <c r="AP26" s="1498"/>
      <c r="AQ26" s="1498"/>
      <c r="AR26" s="1498"/>
      <c r="AS26" s="1498"/>
      <c r="AT26" s="1498"/>
      <c r="AU26" s="1499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65" t="s">
        <v>230</v>
      </c>
      <c r="B28" s="1466"/>
      <c r="C28" s="1487"/>
      <c r="D28" s="1488"/>
      <c r="E28" s="1488"/>
      <c r="F28" s="1489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95" t="s">
        <v>246</v>
      </c>
      <c r="B29" s="1496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7"/>
      <c r="O29" s="1497"/>
      <c r="P29" s="1497"/>
      <c r="Q29" s="1498"/>
      <c r="R29" s="1498"/>
      <c r="S29" s="1498"/>
      <c r="T29" s="1498"/>
      <c r="U29" s="1498"/>
      <c r="V29" s="1498"/>
      <c r="W29" s="1498"/>
      <c r="X29" s="1498"/>
      <c r="Y29" s="1498"/>
      <c r="Z29" s="1498"/>
      <c r="AA29" s="1498"/>
      <c r="AB29" s="1498"/>
      <c r="AC29" s="1498"/>
      <c r="AD29" s="1498"/>
      <c r="AE29" s="1498"/>
      <c r="AF29" s="1498"/>
      <c r="AG29" s="1498"/>
      <c r="AH29" s="1498"/>
      <c r="AI29" s="1498"/>
      <c r="AJ29" s="1498"/>
      <c r="AK29" s="1498"/>
      <c r="AL29" s="1498"/>
      <c r="AM29" s="1498"/>
      <c r="AN29" s="1498"/>
      <c r="AO29" s="1498"/>
      <c r="AP29" s="1498"/>
      <c r="AQ29" s="1498"/>
      <c r="AR29" s="1498"/>
      <c r="AS29" s="1498"/>
      <c r="AT29" s="1498"/>
      <c r="AU29" s="1499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65" t="s">
        <v>231</v>
      </c>
      <c r="B31" s="1466"/>
      <c r="C31" s="1487"/>
      <c r="D31" s="1488"/>
      <c r="E31" s="1488"/>
      <c r="F31" s="1489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65" t="s">
        <v>232</v>
      </c>
      <c r="B32" s="1466"/>
      <c r="C32" s="1487"/>
      <c r="D32" s="1488"/>
      <c r="E32" s="1488"/>
      <c r="F32" s="1489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82" t="s">
        <v>233</v>
      </c>
      <c r="B33" s="1483"/>
      <c r="C33" s="1483"/>
      <c r="D33" s="1483"/>
      <c r="E33" s="1483"/>
      <c r="F33" s="1483"/>
      <c r="G33" s="1483"/>
      <c r="H33" s="1483"/>
      <c r="I33" s="1483"/>
      <c r="J33" s="1483"/>
      <c r="K33" s="1483"/>
      <c r="L33" s="1483"/>
      <c r="M33" s="1483"/>
      <c r="N33" s="1507"/>
      <c r="O33" s="1507"/>
      <c r="P33" s="1507"/>
      <c r="Q33" s="1507"/>
      <c r="R33" s="1507"/>
      <c r="S33" s="1507"/>
      <c r="T33" s="1507"/>
      <c r="U33" s="1507"/>
      <c r="V33" s="1507"/>
      <c r="W33" s="1507"/>
      <c r="X33" s="1507"/>
      <c r="Y33" s="1507"/>
      <c r="Z33" s="1507"/>
      <c r="AA33" s="1507"/>
      <c r="AB33" s="1507"/>
      <c r="AC33" s="1507"/>
      <c r="AD33" s="1507"/>
      <c r="AE33" s="1507"/>
      <c r="AF33" s="1507"/>
      <c r="AG33" s="1507"/>
      <c r="AH33" s="1507"/>
      <c r="AI33" s="1507"/>
      <c r="AJ33" s="1507"/>
      <c r="AK33" s="1507"/>
      <c r="AL33" s="1507"/>
      <c r="AM33" s="1507"/>
      <c r="AN33" s="1507"/>
      <c r="AO33" s="1507"/>
      <c r="AP33" s="1507"/>
      <c r="AQ33" s="1507"/>
      <c r="AR33" s="1507"/>
      <c r="AS33" s="1507"/>
      <c r="AT33" s="1507"/>
      <c r="AU33" s="1508"/>
    </row>
    <row r="34" spans="1:47" s="6" customFormat="1" ht="20.25" customHeight="1" hidden="1" thickBot="1">
      <c r="A34" s="1482" t="s">
        <v>217</v>
      </c>
      <c r="B34" s="1500"/>
      <c r="C34" s="1500"/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1500"/>
      <c r="AL34" s="1500"/>
      <c r="AM34" s="1500"/>
      <c r="AN34" s="1500"/>
      <c r="AO34" s="1500"/>
      <c r="AP34" s="1500"/>
      <c r="AQ34" s="1500"/>
      <c r="AR34" s="1500"/>
      <c r="AS34" s="1500"/>
      <c r="AT34" s="1500"/>
      <c r="AU34" s="1501"/>
    </row>
    <row r="35" spans="1:47" s="6" customFormat="1" ht="21.75" customHeight="1" hidden="1" thickBot="1">
      <c r="A35" s="1511" t="s">
        <v>257</v>
      </c>
      <c r="B35" s="1512"/>
      <c r="C35" s="1512"/>
      <c r="D35" s="1512"/>
      <c r="E35" s="1512"/>
      <c r="F35" s="1512"/>
      <c r="G35" s="1512"/>
      <c r="H35" s="1512"/>
      <c r="I35" s="1512"/>
      <c r="J35" s="1512"/>
      <c r="K35" s="1512"/>
      <c r="L35" s="1512"/>
      <c r="M35" s="1512"/>
      <c r="N35" s="1512"/>
      <c r="O35" s="1512"/>
      <c r="P35" s="1512"/>
      <c r="Q35" s="1512"/>
      <c r="R35" s="1512"/>
      <c r="S35" s="1512"/>
      <c r="T35" s="1512"/>
      <c r="U35" s="1512"/>
      <c r="V35" s="1512"/>
      <c r="W35" s="1512"/>
      <c r="X35" s="1512"/>
      <c r="Y35" s="1512"/>
      <c r="Z35" s="1512"/>
      <c r="AA35" s="1512"/>
      <c r="AB35" s="1512"/>
      <c r="AC35" s="1512"/>
      <c r="AD35" s="1512"/>
      <c r="AE35" s="1512"/>
      <c r="AF35" s="1512"/>
      <c r="AG35" s="1512"/>
      <c r="AH35" s="1512"/>
      <c r="AI35" s="1512"/>
      <c r="AJ35" s="1512"/>
      <c r="AK35" s="1512"/>
      <c r="AL35" s="1512"/>
      <c r="AM35" s="1512"/>
      <c r="AN35" s="1512"/>
      <c r="AO35" s="1512"/>
      <c r="AP35" s="1512"/>
      <c r="AQ35" s="1512"/>
      <c r="AR35" s="1512"/>
      <c r="AS35" s="1512"/>
      <c r="AT35" s="1512"/>
      <c r="AU35" s="1513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523" t="s">
        <v>234</v>
      </c>
      <c r="B40" s="1524"/>
      <c r="C40" s="1517"/>
      <c r="D40" s="1518"/>
      <c r="E40" s="1518"/>
      <c r="F40" s="1519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514" t="s">
        <v>219</v>
      </c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5"/>
      <c r="W43" s="1515"/>
      <c r="X43" s="1515"/>
      <c r="Y43" s="1515"/>
      <c r="Z43" s="1515"/>
      <c r="AA43" s="1515"/>
      <c r="AB43" s="1515"/>
      <c r="AC43" s="1515"/>
      <c r="AD43" s="1515"/>
      <c r="AE43" s="1515"/>
      <c r="AF43" s="1515"/>
      <c r="AG43" s="1515"/>
      <c r="AH43" s="1515"/>
      <c r="AI43" s="1515"/>
      <c r="AJ43" s="1515"/>
      <c r="AK43" s="1515"/>
      <c r="AL43" s="1515"/>
      <c r="AM43" s="1515"/>
      <c r="AN43" s="1515"/>
      <c r="AO43" s="1515"/>
      <c r="AP43" s="1515"/>
      <c r="AQ43" s="1515"/>
      <c r="AR43" s="1515"/>
      <c r="AS43" s="1515"/>
      <c r="AT43" s="1515"/>
      <c r="AU43" s="1516"/>
      <c r="AV43" s="683"/>
    </row>
    <row r="44" spans="1:48" s="6" customFormat="1" ht="18" customHeight="1" hidden="1" thickBot="1">
      <c r="A44" s="1520" t="s">
        <v>321</v>
      </c>
      <c r="B44" s="1521"/>
      <c r="C44" s="1521"/>
      <c r="D44" s="1521"/>
      <c r="E44" s="1521"/>
      <c r="F44" s="1521"/>
      <c r="G44" s="1521"/>
      <c r="H44" s="1521"/>
      <c r="I44" s="1521"/>
      <c r="J44" s="1521"/>
      <c r="K44" s="1521"/>
      <c r="L44" s="1521"/>
      <c r="M44" s="1521"/>
      <c r="N44" s="1512"/>
      <c r="O44" s="1512"/>
      <c r="P44" s="1512"/>
      <c r="Q44" s="1521"/>
      <c r="R44" s="1521"/>
      <c r="S44" s="1521"/>
      <c r="T44" s="1521"/>
      <c r="U44" s="1521"/>
      <c r="V44" s="1521"/>
      <c r="W44" s="1521"/>
      <c r="X44" s="1521"/>
      <c r="Y44" s="1521"/>
      <c r="Z44" s="1521"/>
      <c r="AA44" s="1521"/>
      <c r="AB44" s="1521"/>
      <c r="AC44" s="1521"/>
      <c r="AD44" s="1521"/>
      <c r="AE44" s="1521"/>
      <c r="AF44" s="1521"/>
      <c r="AG44" s="1521"/>
      <c r="AH44" s="1521"/>
      <c r="AI44" s="1521"/>
      <c r="AJ44" s="1521"/>
      <c r="AK44" s="1521"/>
      <c r="AL44" s="1521"/>
      <c r="AM44" s="1521"/>
      <c r="AN44" s="1521"/>
      <c r="AO44" s="1521"/>
      <c r="AP44" s="1521"/>
      <c r="AQ44" s="1521"/>
      <c r="AR44" s="1521"/>
      <c r="AS44" s="1521"/>
      <c r="AT44" s="1521"/>
      <c r="AU44" s="1522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1.5" hidden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1.5" hidden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1.5" hidden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37"/>
      <c r="B64" s="1538"/>
      <c r="C64" s="1537"/>
      <c r="D64" s="1539"/>
      <c r="E64" s="1539"/>
      <c r="F64" s="1538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65"/>
      <c r="B65" s="1466"/>
      <c r="C65" s="1471"/>
      <c r="D65" s="1472"/>
      <c r="E65" s="1472"/>
      <c r="F65" s="1473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>
        <v>1</v>
      </c>
      <c r="D70" s="770"/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684" t="s">
        <v>280</v>
      </c>
      <c r="B73" s="750" t="s">
        <v>322</v>
      </c>
      <c r="C73" s="788"/>
      <c r="D73" s="685"/>
      <c r="E73" s="685"/>
      <c r="F73" s="686"/>
      <c r="G73" s="687">
        <v>2.5</v>
      </c>
      <c r="H73" s="688">
        <v>75</v>
      </c>
      <c r="I73" s="689">
        <v>30</v>
      </c>
      <c r="J73" s="689">
        <v>15</v>
      </c>
      <c r="K73" s="689">
        <v>15</v>
      </c>
      <c r="L73" s="689"/>
      <c r="M73" s="690">
        <v>45</v>
      </c>
      <c r="N73" s="1042">
        <v>2</v>
      </c>
      <c r="O73" s="691"/>
      <c r="P73" s="692"/>
      <c r="Q73" s="688"/>
      <c r="R73" s="695"/>
      <c r="S73" s="696">
        <v>0.4</v>
      </c>
      <c r="T73" s="697"/>
      <c r="U73" s="697"/>
      <c r="V73" s="697"/>
      <c r="W73" s="1005">
        <v>22.5</v>
      </c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595" t="s">
        <v>282</v>
      </c>
      <c r="B74" s="981" t="s">
        <v>262</v>
      </c>
      <c r="C74" s="982">
        <v>1</v>
      </c>
      <c r="D74" s="983"/>
      <c r="E74" s="983"/>
      <c r="F74" s="984"/>
      <c r="G74" s="1028">
        <v>6</v>
      </c>
      <c r="H74" s="766">
        <v>180</v>
      </c>
      <c r="I74" s="592">
        <v>60</v>
      </c>
      <c r="J74" s="592">
        <v>30</v>
      </c>
      <c r="K74" s="592"/>
      <c r="L74" s="592">
        <v>30</v>
      </c>
      <c r="M74" s="770">
        <v>120</v>
      </c>
      <c r="N74" s="1043">
        <v>4</v>
      </c>
      <c r="O74" s="723"/>
      <c r="P74" s="724"/>
      <c r="Q74" s="774"/>
      <c r="R74" s="585"/>
      <c r="S74" s="696">
        <v>0.3333333333333333</v>
      </c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</row>
    <row r="75" spans="1:227" ht="15.75">
      <c r="A75" s="684" t="s">
        <v>308</v>
      </c>
      <c r="B75" s="752" t="s">
        <v>267</v>
      </c>
      <c r="C75" s="782"/>
      <c r="D75" s="689"/>
      <c r="E75" s="689"/>
      <c r="F75" s="690"/>
      <c r="G75" s="1000">
        <v>4.5</v>
      </c>
      <c r="H75" s="688">
        <v>135</v>
      </c>
      <c r="I75" s="689">
        <v>45</v>
      </c>
      <c r="J75" s="689">
        <v>30</v>
      </c>
      <c r="K75" s="689"/>
      <c r="L75" s="689">
        <v>15</v>
      </c>
      <c r="M75" s="690">
        <v>90</v>
      </c>
      <c r="N75" s="1044">
        <v>3</v>
      </c>
      <c r="O75" s="709"/>
      <c r="P75" s="710"/>
      <c r="Q75" s="688"/>
      <c r="R75" s="695"/>
      <c r="S75" s="696">
        <v>0.3333333333333333</v>
      </c>
      <c r="T75" s="697"/>
      <c r="U75" s="697"/>
      <c r="V75" s="697" t="e">
        <v>#REF!</v>
      </c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</row>
    <row r="76" spans="1:227" ht="31.5">
      <c r="A76" s="684" t="s">
        <v>311</v>
      </c>
      <c r="B76" s="752" t="s">
        <v>271</v>
      </c>
      <c r="C76" s="688"/>
      <c r="D76" s="689">
        <v>1</v>
      </c>
      <c r="E76" s="689"/>
      <c r="F76" s="783"/>
      <c r="G76" s="687">
        <v>2.5</v>
      </c>
      <c r="H76" s="688">
        <v>75</v>
      </c>
      <c r="I76" s="689">
        <v>30</v>
      </c>
      <c r="J76" s="689">
        <v>15</v>
      </c>
      <c r="K76" s="689"/>
      <c r="L76" s="689">
        <v>15</v>
      </c>
      <c r="M76" s="690">
        <v>45</v>
      </c>
      <c r="N76" s="1045">
        <v>2</v>
      </c>
      <c r="O76" s="712"/>
      <c r="P76" s="713"/>
      <c r="Q76" s="701"/>
      <c r="R76" s="695"/>
      <c r="S76" s="696">
        <v>0.4</v>
      </c>
      <c r="T76" s="697"/>
      <c r="U76" s="697"/>
      <c r="V76" s="697"/>
      <c r="W76" s="697"/>
      <c r="X76" s="697"/>
      <c r="Y76" s="697"/>
      <c r="Z76" s="697"/>
      <c r="AA76" s="697"/>
      <c r="AB76" s="697"/>
      <c r="AC76" s="697"/>
      <c r="AD76" s="697"/>
      <c r="AE76" s="697"/>
      <c r="AF76" s="697"/>
      <c r="AG76" s="697"/>
      <c r="AH76" s="697"/>
      <c r="AI76" s="697"/>
      <c r="AJ76" s="697"/>
      <c r="AK76" s="697"/>
      <c r="AL76" s="697"/>
      <c r="AM76" s="697"/>
      <c r="AN76" s="697"/>
      <c r="AO76" s="697"/>
      <c r="AP76" s="697"/>
      <c r="AQ76" s="697"/>
      <c r="AR76" s="697"/>
      <c r="AS76" s="697"/>
      <c r="AT76" s="697"/>
      <c r="AU76" s="697"/>
      <c r="AV76" s="697"/>
      <c r="AW76" s="697"/>
      <c r="AX76" s="697"/>
      <c r="AY76" s="697"/>
      <c r="AZ76" s="697"/>
      <c r="BA76" s="697"/>
      <c r="BB76" s="697"/>
      <c r="BC76" s="697"/>
      <c r="BD76" s="697"/>
      <c r="BE76" s="697"/>
      <c r="BF76" s="697"/>
      <c r="BG76" s="697"/>
      <c r="BH76" s="697"/>
      <c r="BI76" s="697"/>
      <c r="BJ76" s="697"/>
      <c r="BK76" s="697"/>
      <c r="BL76" s="697"/>
      <c r="BM76" s="697"/>
      <c r="BN76" s="697"/>
      <c r="BO76" s="697"/>
      <c r="BP76" s="697"/>
      <c r="BQ76" s="697"/>
      <c r="BR76" s="697"/>
      <c r="BS76" s="697"/>
      <c r="BT76" s="697"/>
      <c r="BU76" s="697"/>
      <c r="BV76" s="697"/>
      <c r="BW76" s="697"/>
      <c r="BX76" s="697"/>
      <c r="BY76" s="697"/>
      <c r="BZ76" s="697"/>
      <c r="CA76" s="697"/>
      <c r="CB76" s="697"/>
      <c r="CC76" s="697"/>
      <c r="CD76" s="697"/>
      <c r="CE76" s="697"/>
      <c r="CF76" s="697"/>
      <c r="CG76" s="697"/>
      <c r="CH76" s="697"/>
      <c r="CI76" s="697"/>
      <c r="CJ76" s="697"/>
      <c r="CK76" s="697"/>
      <c r="CL76" s="697"/>
      <c r="CM76" s="697"/>
      <c r="CN76" s="697"/>
      <c r="CO76" s="697"/>
      <c r="CP76" s="697"/>
      <c r="CQ76" s="697"/>
      <c r="CR76" s="697"/>
      <c r="CS76" s="697"/>
      <c r="CT76" s="697"/>
      <c r="CU76" s="697"/>
      <c r="CV76" s="697"/>
      <c r="CW76" s="697"/>
      <c r="CX76" s="697"/>
      <c r="CY76" s="697"/>
      <c r="CZ76" s="697"/>
      <c r="DA76" s="697"/>
      <c r="DB76" s="697"/>
      <c r="DC76" s="697"/>
      <c r="DD76" s="697"/>
      <c r="DE76" s="697"/>
      <c r="DF76" s="697"/>
      <c r="DG76" s="697"/>
      <c r="DH76" s="697"/>
      <c r="DI76" s="697"/>
      <c r="DJ76" s="697"/>
      <c r="DK76" s="697"/>
      <c r="DL76" s="697"/>
      <c r="DM76" s="697"/>
      <c r="DN76" s="697"/>
      <c r="DO76" s="697"/>
      <c r="DP76" s="697"/>
      <c r="DQ76" s="697"/>
      <c r="DR76" s="697"/>
      <c r="DS76" s="697"/>
      <c r="DT76" s="697"/>
      <c r="DU76" s="697"/>
      <c r="DV76" s="697"/>
      <c r="DW76" s="697"/>
      <c r="DX76" s="697"/>
      <c r="DY76" s="697"/>
      <c r="DZ76" s="697"/>
      <c r="EA76" s="697"/>
      <c r="EB76" s="697"/>
      <c r="EC76" s="697"/>
      <c r="ED76" s="697"/>
      <c r="EE76" s="697"/>
      <c r="EF76" s="697"/>
      <c r="EG76" s="697"/>
      <c r="EH76" s="697"/>
      <c r="EI76" s="697"/>
      <c r="EJ76" s="697"/>
      <c r="EK76" s="697"/>
      <c r="EL76" s="697"/>
      <c r="EM76" s="697"/>
      <c r="EN76" s="697"/>
      <c r="EO76" s="697"/>
      <c r="EP76" s="697"/>
      <c r="EQ76" s="697"/>
      <c r="ER76" s="697"/>
      <c r="ES76" s="697"/>
      <c r="ET76" s="697"/>
      <c r="EU76" s="697"/>
      <c r="EV76" s="697"/>
      <c r="EW76" s="697"/>
      <c r="EX76" s="697"/>
      <c r="EY76" s="697"/>
      <c r="EZ76" s="697"/>
      <c r="FA76" s="697"/>
      <c r="FB76" s="697"/>
      <c r="FC76" s="697"/>
      <c r="FD76" s="697"/>
      <c r="FE76" s="697"/>
      <c r="FF76" s="697"/>
      <c r="FG76" s="697"/>
      <c r="FH76" s="697"/>
      <c r="FI76" s="697"/>
      <c r="FJ76" s="697"/>
      <c r="FK76" s="697"/>
      <c r="FL76" s="697"/>
      <c r="FM76" s="697"/>
      <c r="FN76" s="697"/>
      <c r="FO76" s="697"/>
      <c r="FP76" s="697"/>
      <c r="FQ76" s="697"/>
      <c r="FR76" s="697"/>
      <c r="FS76" s="697"/>
      <c r="FT76" s="697"/>
      <c r="FU76" s="697"/>
      <c r="FV76" s="697"/>
      <c r="FW76" s="697"/>
      <c r="FX76" s="697"/>
      <c r="FY76" s="697"/>
      <c r="FZ76" s="697"/>
      <c r="GA76" s="697"/>
      <c r="GB76" s="697"/>
      <c r="GC76" s="697"/>
      <c r="GD76" s="697"/>
      <c r="GE76" s="697"/>
      <c r="GF76" s="697"/>
      <c r="GG76" s="697"/>
      <c r="GH76" s="697"/>
      <c r="GI76" s="697"/>
      <c r="GJ76" s="697"/>
      <c r="GK76" s="697"/>
      <c r="GL76" s="697"/>
      <c r="GM76" s="697"/>
      <c r="GN76" s="697"/>
      <c r="GO76" s="697"/>
      <c r="GP76" s="697"/>
      <c r="GQ76" s="697"/>
      <c r="GR76" s="697"/>
      <c r="GS76" s="697"/>
      <c r="GT76" s="697"/>
      <c r="GU76" s="697"/>
      <c r="GV76" s="697"/>
      <c r="GW76" s="697"/>
      <c r="GX76" s="697"/>
      <c r="GY76" s="697"/>
      <c r="GZ76" s="697"/>
      <c r="HA76" s="697"/>
      <c r="HB76" s="697"/>
      <c r="HC76" s="697"/>
      <c r="HD76" s="697"/>
      <c r="HE76" s="697"/>
      <c r="HF76" s="697"/>
      <c r="HG76" s="697"/>
      <c r="HH76" s="697"/>
      <c r="HI76" s="697"/>
      <c r="HJ76" s="697"/>
      <c r="HK76" s="697"/>
      <c r="HL76" s="697"/>
      <c r="HM76" s="697"/>
      <c r="HN76" s="697"/>
      <c r="HO76" s="697"/>
      <c r="HP76" s="697"/>
      <c r="HQ76" s="697"/>
      <c r="HR76" s="697"/>
      <c r="HS76" s="697"/>
    </row>
    <row r="77" spans="1:227" ht="31.5">
      <c r="A77" s="754" t="s">
        <v>288</v>
      </c>
      <c r="B77" s="1001" t="s">
        <v>294</v>
      </c>
      <c r="C77" s="1002"/>
      <c r="D77" s="1003">
        <v>1</v>
      </c>
      <c r="E77" s="1003"/>
      <c r="F77" s="1004"/>
      <c r="G77" s="1029">
        <v>4.5</v>
      </c>
      <c r="H77" s="970">
        <v>135</v>
      </c>
      <c r="I77" s="930">
        <v>45</v>
      </c>
      <c r="J77" s="930">
        <v>30</v>
      </c>
      <c r="K77" s="930">
        <v>15</v>
      </c>
      <c r="L77" s="930"/>
      <c r="M77" s="971">
        <v>90</v>
      </c>
      <c r="N77" s="1046">
        <v>3</v>
      </c>
      <c r="O77" s="933"/>
      <c r="P77" s="972"/>
      <c r="Q77" s="958"/>
      <c r="R77" s="974"/>
      <c r="S77" s="696">
        <v>0.3333333333333333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</row>
    <row r="78" ht="15.75">
      <c r="N78" s="2">
        <f>SUM(N67:N77)</f>
        <v>29</v>
      </c>
    </row>
    <row r="83" spans="1:227" ht="15.75">
      <c r="A83" s="855" t="s">
        <v>224</v>
      </c>
      <c r="B83" s="856" t="s">
        <v>218</v>
      </c>
      <c r="C83" s="857"/>
      <c r="D83" s="717">
        <v>2</v>
      </c>
      <c r="E83" s="858"/>
      <c r="F83" s="859"/>
      <c r="G83" s="860">
        <v>3</v>
      </c>
      <c r="H83" s="861">
        <v>90</v>
      </c>
      <c r="I83" s="862">
        <v>36</v>
      </c>
      <c r="J83" s="863">
        <v>18</v>
      </c>
      <c r="K83" s="863"/>
      <c r="L83" s="863">
        <v>18</v>
      </c>
      <c r="M83" s="864">
        <v>54</v>
      </c>
      <c r="N83" s="865"/>
      <c r="O83" s="1047">
        <v>2</v>
      </c>
      <c r="P83" s="1047">
        <v>2</v>
      </c>
      <c r="Q83" s="867"/>
      <c r="R83" s="585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</row>
    <row r="84" spans="1:227" ht="31.5">
      <c r="A84" s="595" t="s">
        <v>227</v>
      </c>
      <c r="B84" s="798" t="s">
        <v>33</v>
      </c>
      <c r="C84" s="799">
        <v>2</v>
      </c>
      <c r="D84" s="800"/>
      <c r="E84" s="800"/>
      <c r="F84" s="801"/>
      <c r="G84" s="802">
        <v>2</v>
      </c>
      <c r="H84" s="803">
        <v>60</v>
      </c>
      <c r="I84" s="804">
        <v>36</v>
      </c>
      <c r="J84" s="805"/>
      <c r="K84" s="805"/>
      <c r="L84" s="805">
        <v>36</v>
      </c>
      <c r="M84" s="806">
        <v>24</v>
      </c>
      <c r="N84" s="799"/>
      <c r="O84" s="1048">
        <v>2</v>
      </c>
      <c r="P84" s="1049">
        <v>2</v>
      </c>
      <c r="Q84" s="593"/>
      <c r="R84" s="585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</row>
    <row r="85" spans="1:227" ht="31.5">
      <c r="A85" s="684" t="s">
        <v>244</v>
      </c>
      <c r="B85" s="827" t="s">
        <v>220</v>
      </c>
      <c r="C85" s="828"/>
      <c r="D85" s="829">
        <v>2</v>
      </c>
      <c r="E85" s="830"/>
      <c r="F85" s="831"/>
      <c r="G85" s="1012">
        <v>3</v>
      </c>
      <c r="H85" s="1013">
        <v>90</v>
      </c>
      <c r="I85" s="1014">
        <v>36</v>
      </c>
      <c r="J85" s="1015">
        <v>18</v>
      </c>
      <c r="K85" s="1016"/>
      <c r="L85" s="1015">
        <v>18</v>
      </c>
      <c r="M85" s="1017">
        <v>54</v>
      </c>
      <c r="N85" s="1018"/>
      <c r="O85" s="1050">
        <v>2</v>
      </c>
      <c r="P85" s="1051">
        <v>2</v>
      </c>
      <c r="Q85" s="834"/>
      <c r="R85" s="590"/>
      <c r="S85" s="629">
        <v>0.4</v>
      </c>
      <c r="T85" s="626"/>
      <c r="U85" s="626"/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</row>
    <row r="86" spans="1:227" ht="16.5" thickBot="1">
      <c r="A86" s="684" t="s">
        <v>274</v>
      </c>
      <c r="B86" s="789" t="s">
        <v>264</v>
      </c>
      <c r="C86" s="790">
        <v>2</v>
      </c>
      <c r="D86" s="717"/>
      <c r="E86" s="791"/>
      <c r="F86" s="792"/>
      <c r="G86" s="1012">
        <v>5</v>
      </c>
      <c r="H86" s="1013">
        <v>150</v>
      </c>
      <c r="I86" s="1014">
        <v>54</v>
      </c>
      <c r="J86" s="1015">
        <v>36</v>
      </c>
      <c r="K86" s="1016">
        <v>18</v>
      </c>
      <c r="L86" s="1015"/>
      <c r="M86" s="1017">
        <v>96</v>
      </c>
      <c r="N86" s="1018"/>
      <c r="O86" s="1050">
        <v>3</v>
      </c>
      <c r="P86" s="1051">
        <v>3</v>
      </c>
      <c r="Q86" s="834"/>
      <c r="R86" s="585"/>
      <c r="S86" s="975">
        <v>0.36</v>
      </c>
      <c r="T86" s="626"/>
      <c r="U86" s="626" t="s">
        <v>305</v>
      </c>
      <c r="V86" s="626"/>
      <c r="W86" s="626"/>
      <c r="X86" s="626"/>
      <c r="Y86" s="626"/>
      <c r="Z86" s="626"/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626"/>
      <c r="AL86" s="626"/>
      <c r="AM86" s="626"/>
      <c r="AN86" s="626"/>
      <c r="AO86" s="626"/>
      <c r="AP86" s="626"/>
      <c r="AQ86" s="626"/>
      <c r="AR86" s="626"/>
      <c r="AS86" s="626"/>
      <c r="AT86" s="626"/>
      <c r="AU86" s="626"/>
      <c r="AV86" s="626"/>
      <c r="AW86" s="626"/>
      <c r="AX86" s="626"/>
      <c r="AY86" s="626"/>
      <c r="AZ86" s="626"/>
      <c r="BA86" s="626"/>
      <c r="BB86" s="626"/>
      <c r="BC86" s="626"/>
      <c r="BD86" s="626"/>
      <c r="BE86" s="626"/>
      <c r="BF86" s="626"/>
      <c r="BG86" s="626"/>
      <c r="BH86" s="626"/>
      <c r="BI86" s="626"/>
      <c r="BJ86" s="626"/>
      <c r="BK86" s="626"/>
      <c r="BL86" s="626"/>
      <c r="BM86" s="626"/>
      <c r="BN86" s="626"/>
      <c r="BO86" s="626"/>
      <c r="BP86" s="626"/>
      <c r="BQ86" s="626"/>
      <c r="BR86" s="626"/>
      <c r="BS86" s="626"/>
      <c r="BT86" s="626"/>
      <c r="BU86" s="626"/>
      <c r="BV86" s="626"/>
      <c r="BW86" s="626"/>
      <c r="BX86" s="626"/>
      <c r="BY86" s="626"/>
      <c r="BZ86" s="626"/>
      <c r="CA86" s="626"/>
      <c r="CB86" s="626"/>
      <c r="CC86" s="626"/>
      <c r="CD86" s="626"/>
      <c r="CE86" s="626"/>
      <c r="CF86" s="626"/>
      <c r="CG86" s="626"/>
      <c r="CH86" s="626"/>
      <c r="CI86" s="626"/>
      <c r="CJ86" s="626"/>
      <c r="CK86" s="626"/>
      <c r="CL86" s="626"/>
      <c r="CM86" s="626"/>
      <c r="CN86" s="626"/>
      <c r="CO86" s="626"/>
      <c r="CP86" s="626"/>
      <c r="CQ86" s="626"/>
      <c r="CR86" s="626"/>
      <c r="CS86" s="626"/>
      <c r="CT86" s="626"/>
      <c r="CU86" s="626"/>
      <c r="CV86" s="626"/>
      <c r="CW86" s="626"/>
      <c r="CX86" s="626"/>
      <c r="CY86" s="626"/>
      <c r="CZ86" s="626"/>
      <c r="DA86" s="626"/>
      <c r="DB86" s="626"/>
      <c r="DC86" s="626"/>
      <c r="DD86" s="626"/>
      <c r="DE86" s="626"/>
      <c r="DF86" s="626"/>
      <c r="DG86" s="626"/>
      <c r="DH86" s="626"/>
      <c r="DI86" s="626"/>
      <c r="DJ86" s="626"/>
      <c r="DK86" s="626"/>
      <c r="DL86" s="626"/>
      <c r="DM86" s="626"/>
      <c r="DN86" s="626"/>
      <c r="DO86" s="626"/>
      <c r="DP86" s="626"/>
      <c r="DQ86" s="626"/>
      <c r="DR86" s="626"/>
      <c r="DS86" s="626"/>
      <c r="DT86" s="626"/>
      <c r="DU86" s="626"/>
      <c r="DV86" s="626"/>
      <c r="DW86" s="626"/>
      <c r="DX86" s="626"/>
      <c r="DY86" s="626"/>
      <c r="DZ86" s="626"/>
      <c r="EA86" s="626"/>
      <c r="EB86" s="626"/>
      <c r="EC86" s="626"/>
      <c r="ED86" s="626"/>
      <c r="EE86" s="626"/>
      <c r="EF86" s="626"/>
      <c r="EG86" s="626"/>
      <c r="EH86" s="626"/>
      <c r="EI86" s="626"/>
      <c r="EJ86" s="626"/>
      <c r="EK86" s="626"/>
      <c r="EL86" s="626"/>
      <c r="EM86" s="626"/>
      <c r="EN86" s="626"/>
      <c r="EO86" s="626"/>
      <c r="EP86" s="626"/>
      <c r="EQ86" s="626"/>
      <c r="ER86" s="626"/>
      <c r="ES86" s="626"/>
      <c r="ET86" s="626"/>
      <c r="EU86" s="626"/>
      <c r="EV86" s="626"/>
      <c r="EW86" s="626"/>
      <c r="EX86" s="626"/>
      <c r="EY86" s="626"/>
      <c r="EZ86" s="626"/>
      <c r="FA86" s="626"/>
      <c r="FB86" s="626"/>
      <c r="FC86" s="626"/>
      <c r="FD86" s="626"/>
      <c r="FE86" s="626"/>
      <c r="FF86" s="626"/>
      <c r="FG86" s="626"/>
      <c r="FH86" s="626"/>
      <c r="FI86" s="626"/>
      <c r="FJ86" s="626"/>
      <c r="FK86" s="626"/>
      <c r="FL86" s="626"/>
      <c r="FM86" s="626"/>
      <c r="FN86" s="626"/>
      <c r="FO86" s="626"/>
      <c r="FP86" s="626"/>
      <c r="FQ86" s="626"/>
      <c r="FR86" s="626"/>
      <c r="FS86" s="626"/>
      <c r="FT86" s="626"/>
      <c r="FU86" s="626"/>
      <c r="FV86" s="626"/>
      <c r="FW86" s="626"/>
      <c r="FX86" s="626"/>
      <c r="FY86" s="626"/>
      <c r="FZ86" s="626"/>
      <c r="GA86" s="626"/>
      <c r="GB86" s="626"/>
      <c r="GC86" s="626"/>
      <c r="GD86" s="626"/>
      <c r="GE86" s="626"/>
      <c r="GF86" s="626"/>
      <c r="GG86" s="626"/>
      <c r="GH86" s="626"/>
      <c r="GI86" s="626"/>
      <c r="GJ86" s="626"/>
      <c r="GK86" s="626"/>
      <c r="GL86" s="626"/>
      <c r="GM86" s="626"/>
      <c r="GN86" s="626"/>
      <c r="GO86" s="626"/>
      <c r="GP86" s="626"/>
      <c r="GQ86" s="626"/>
      <c r="GR86" s="626"/>
      <c r="GS86" s="626"/>
      <c r="GT86" s="626"/>
      <c r="GU86" s="626"/>
      <c r="GV86" s="626"/>
      <c r="GW86" s="626"/>
      <c r="GX86" s="626"/>
      <c r="GY86" s="626"/>
      <c r="GZ86" s="626"/>
      <c r="HA86" s="626"/>
      <c r="HB86" s="626"/>
      <c r="HC86" s="626"/>
      <c r="HD86" s="626"/>
      <c r="HE86" s="626"/>
      <c r="HF86" s="626"/>
      <c r="HG86" s="626"/>
      <c r="HH86" s="626"/>
      <c r="HI86" s="626"/>
      <c r="HJ86" s="626"/>
      <c r="HK86" s="626"/>
      <c r="HL86" s="626"/>
      <c r="HM86" s="626"/>
      <c r="HN86" s="626"/>
      <c r="HO86" s="626"/>
      <c r="HP86" s="626"/>
      <c r="HQ86" s="626"/>
      <c r="HR86" s="626"/>
      <c r="HS86" s="626"/>
    </row>
    <row r="87" spans="1:227" ht="47.25">
      <c r="A87" s="920" t="s">
        <v>223</v>
      </c>
      <c r="B87" s="921" t="s">
        <v>260</v>
      </c>
      <c r="C87" s="922"/>
      <c r="D87" s="923">
        <v>2</v>
      </c>
      <c r="E87" s="924"/>
      <c r="F87" s="925"/>
      <c r="G87" s="926">
        <v>4</v>
      </c>
      <c r="H87" s="927">
        <v>120</v>
      </c>
      <c r="I87" s="928">
        <v>36</v>
      </c>
      <c r="J87" s="862">
        <v>27</v>
      </c>
      <c r="K87" s="929">
        <v>9</v>
      </c>
      <c r="L87" s="930"/>
      <c r="M87" s="931">
        <v>84</v>
      </c>
      <c r="N87" s="932"/>
      <c r="O87" s="1052">
        <v>2</v>
      </c>
      <c r="P87" s="1053">
        <v>2</v>
      </c>
      <c r="Q87" s="932"/>
      <c r="R87" s="631"/>
      <c r="S87" s="628">
        <v>0.3333333333333333</v>
      </c>
      <c r="T87" s="626"/>
      <c r="U87" s="626"/>
      <c r="V87" s="626"/>
      <c r="W87" s="626"/>
      <c r="X87" s="626"/>
      <c r="Y87" s="626"/>
      <c r="Z87" s="626"/>
      <c r="AA87" s="626"/>
      <c r="AB87" s="626"/>
      <c r="AC87" s="626"/>
      <c r="AD87" s="626"/>
      <c r="AE87" s="626"/>
      <c r="AF87" s="626"/>
      <c r="AG87" s="626"/>
      <c r="AH87" s="626"/>
      <c r="AI87" s="626"/>
      <c r="AJ87" s="626"/>
      <c r="AK87" s="626"/>
      <c r="AL87" s="626"/>
      <c r="AM87" s="626"/>
      <c r="AN87" s="626"/>
      <c r="AO87" s="626"/>
      <c r="AP87" s="626"/>
      <c r="AQ87" s="626"/>
      <c r="AR87" s="626"/>
      <c r="AS87" s="626"/>
      <c r="AT87" s="626"/>
      <c r="AU87" s="626"/>
      <c r="AV87" s="626"/>
      <c r="AW87" s="626"/>
      <c r="AX87" s="626"/>
      <c r="AY87" s="626"/>
      <c r="AZ87" s="626"/>
      <c r="BA87" s="626"/>
      <c r="BB87" s="626"/>
      <c r="BC87" s="626"/>
      <c r="BD87" s="626"/>
      <c r="BE87" s="626"/>
      <c r="BF87" s="626"/>
      <c r="BG87" s="626"/>
      <c r="BH87" s="626"/>
      <c r="BI87" s="626"/>
      <c r="BJ87" s="626"/>
      <c r="BK87" s="626"/>
      <c r="BL87" s="626"/>
      <c r="BM87" s="626"/>
      <c r="BN87" s="626"/>
      <c r="BO87" s="626"/>
      <c r="BP87" s="626"/>
      <c r="BQ87" s="626"/>
      <c r="BR87" s="626"/>
      <c r="BS87" s="626"/>
      <c r="BT87" s="626"/>
      <c r="BU87" s="626"/>
      <c r="BV87" s="626"/>
      <c r="BW87" s="626"/>
      <c r="BX87" s="626"/>
      <c r="BY87" s="626"/>
      <c r="BZ87" s="626"/>
      <c r="CA87" s="626"/>
      <c r="CB87" s="626"/>
      <c r="CC87" s="626"/>
      <c r="CD87" s="626"/>
      <c r="CE87" s="626"/>
      <c r="CF87" s="626"/>
      <c r="CG87" s="626"/>
      <c r="CH87" s="626"/>
      <c r="CI87" s="626"/>
      <c r="CJ87" s="626"/>
      <c r="CK87" s="626"/>
      <c r="CL87" s="626"/>
      <c r="CM87" s="626"/>
      <c r="CN87" s="626"/>
      <c r="CO87" s="626"/>
      <c r="CP87" s="626"/>
      <c r="CQ87" s="626"/>
      <c r="CR87" s="626"/>
      <c r="CS87" s="626"/>
      <c r="CT87" s="626"/>
      <c r="CU87" s="626"/>
      <c r="CV87" s="626"/>
      <c r="CW87" s="626"/>
      <c r="CX87" s="626"/>
      <c r="CY87" s="626"/>
      <c r="CZ87" s="626"/>
      <c r="DA87" s="626"/>
      <c r="DB87" s="626"/>
      <c r="DC87" s="626"/>
      <c r="DD87" s="626"/>
      <c r="DE87" s="626"/>
      <c r="DF87" s="626"/>
      <c r="DG87" s="626"/>
      <c r="DH87" s="626"/>
      <c r="DI87" s="626"/>
      <c r="DJ87" s="626"/>
      <c r="DK87" s="626"/>
      <c r="DL87" s="626"/>
      <c r="DM87" s="626"/>
      <c r="DN87" s="626"/>
      <c r="DO87" s="626"/>
      <c r="DP87" s="626"/>
      <c r="DQ87" s="626"/>
      <c r="DR87" s="626"/>
      <c r="DS87" s="626"/>
      <c r="DT87" s="626"/>
      <c r="DU87" s="626"/>
      <c r="DV87" s="626"/>
      <c r="DW87" s="626"/>
      <c r="DX87" s="626"/>
      <c r="DY87" s="626"/>
      <c r="DZ87" s="626"/>
      <c r="EA87" s="626"/>
      <c r="EB87" s="626"/>
      <c r="EC87" s="626"/>
      <c r="ED87" s="626"/>
      <c r="EE87" s="626"/>
      <c r="EF87" s="626"/>
      <c r="EG87" s="626"/>
      <c r="EH87" s="626"/>
      <c r="EI87" s="626"/>
      <c r="EJ87" s="626"/>
      <c r="EK87" s="626"/>
      <c r="EL87" s="626"/>
      <c r="EM87" s="626"/>
      <c r="EN87" s="626"/>
      <c r="EO87" s="626"/>
      <c r="EP87" s="626"/>
      <c r="EQ87" s="626"/>
      <c r="ER87" s="626"/>
      <c r="ES87" s="626"/>
      <c r="ET87" s="626"/>
      <c r="EU87" s="626"/>
      <c r="EV87" s="626"/>
      <c r="EW87" s="626"/>
      <c r="EX87" s="626"/>
      <c r="EY87" s="626"/>
      <c r="EZ87" s="626"/>
      <c r="FA87" s="626"/>
      <c r="FB87" s="626"/>
      <c r="FC87" s="626"/>
      <c r="FD87" s="626"/>
      <c r="FE87" s="626"/>
      <c r="FF87" s="626"/>
      <c r="FG87" s="626"/>
      <c r="FH87" s="626"/>
      <c r="FI87" s="626"/>
      <c r="FJ87" s="626"/>
      <c r="FK87" s="626"/>
      <c r="FL87" s="626"/>
      <c r="FM87" s="626"/>
      <c r="FN87" s="626"/>
      <c r="FO87" s="626"/>
      <c r="FP87" s="626"/>
      <c r="FQ87" s="626"/>
      <c r="FR87" s="626"/>
      <c r="FS87" s="626"/>
      <c r="FT87" s="626"/>
      <c r="FU87" s="626"/>
      <c r="FV87" s="626"/>
      <c r="FW87" s="626"/>
      <c r="FX87" s="626"/>
      <c r="FY87" s="626"/>
      <c r="FZ87" s="626"/>
      <c r="GA87" s="626"/>
      <c r="GB87" s="626"/>
      <c r="GC87" s="626"/>
      <c r="GD87" s="626"/>
      <c r="GE87" s="626"/>
      <c r="GF87" s="626"/>
      <c r="GG87" s="626"/>
      <c r="GH87" s="626"/>
      <c r="GI87" s="626"/>
      <c r="GJ87" s="626"/>
      <c r="GK87" s="626"/>
      <c r="GL87" s="626"/>
      <c r="GM87" s="626"/>
      <c r="GN87" s="626"/>
      <c r="GO87" s="626"/>
      <c r="GP87" s="626"/>
      <c r="GQ87" s="626"/>
      <c r="GR87" s="626"/>
      <c r="GS87" s="626"/>
      <c r="GT87" s="626"/>
      <c r="GU87" s="626"/>
      <c r="GV87" s="626"/>
      <c r="GW87" s="626"/>
      <c r="GX87" s="626"/>
      <c r="GY87" s="626"/>
      <c r="GZ87" s="626"/>
      <c r="HA87" s="626"/>
      <c r="HB87" s="626"/>
      <c r="HC87" s="626"/>
      <c r="HD87" s="626"/>
      <c r="HE87" s="626"/>
      <c r="HF87" s="626"/>
      <c r="HG87" s="626"/>
      <c r="HH87" s="626"/>
      <c r="HI87" s="626"/>
      <c r="HJ87" s="626"/>
      <c r="HK87" s="626"/>
      <c r="HL87" s="626"/>
      <c r="HM87" s="626"/>
      <c r="HN87" s="626"/>
      <c r="HO87" s="626"/>
      <c r="HP87" s="626"/>
      <c r="HQ87" s="626"/>
      <c r="HR87" s="626"/>
      <c r="HS87" s="626"/>
    </row>
    <row r="88" spans="1:227" ht="15.75">
      <c r="A88" s="935" t="s">
        <v>224</v>
      </c>
      <c r="B88" s="936" t="s">
        <v>261</v>
      </c>
      <c r="C88" s="937"/>
      <c r="D88" s="632">
        <v>2</v>
      </c>
      <c r="E88" s="596"/>
      <c r="F88" s="938"/>
      <c r="G88" s="939">
        <v>4</v>
      </c>
      <c r="H88" s="764">
        <v>120</v>
      </c>
      <c r="I88" s="940">
        <v>36</v>
      </c>
      <c r="J88" s="761">
        <v>36</v>
      </c>
      <c r="K88" s="596"/>
      <c r="L88" s="596"/>
      <c r="M88" s="941">
        <v>84</v>
      </c>
      <c r="N88" s="942"/>
      <c r="O88" s="1054">
        <v>2</v>
      </c>
      <c r="P88" s="1055">
        <v>2</v>
      </c>
      <c r="Q88" s="943"/>
      <c r="R88" s="636"/>
      <c r="S88" s="629">
        <v>0.34285714285714286</v>
      </c>
      <c r="T88" s="626"/>
      <c r="U88" s="626"/>
      <c r="V88" s="626"/>
      <c r="W88" s="626"/>
      <c r="X88" s="626"/>
      <c r="Y88" s="626"/>
      <c r="Z88" s="626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626"/>
      <c r="AW88" s="626"/>
      <c r="AX88" s="626"/>
      <c r="AY88" s="626"/>
      <c r="AZ88" s="626"/>
      <c r="BA88" s="626"/>
      <c r="BB88" s="626"/>
      <c r="BC88" s="626"/>
      <c r="BD88" s="626"/>
      <c r="BE88" s="626"/>
      <c r="BF88" s="626"/>
      <c r="BG88" s="626"/>
      <c r="BH88" s="626"/>
      <c r="BI88" s="626"/>
      <c r="BJ88" s="626"/>
      <c r="BK88" s="626"/>
      <c r="BL88" s="626"/>
      <c r="BM88" s="626"/>
      <c r="BN88" s="626"/>
      <c r="BO88" s="626"/>
      <c r="BP88" s="626"/>
      <c r="BQ88" s="626"/>
      <c r="BR88" s="626"/>
      <c r="BS88" s="626"/>
      <c r="BT88" s="626"/>
      <c r="BU88" s="626"/>
      <c r="BV88" s="626"/>
      <c r="BW88" s="626"/>
      <c r="BX88" s="626"/>
      <c r="BY88" s="626"/>
      <c r="BZ88" s="626"/>
      <c r="CA88" s="626"/>
      <c r="CB88" s="626"/>
      <c r="CC88" s="626"/>
      <c r="CD88" s="626"/>
      <c r="CE88" s="626"/>
      <c r="CF88" s="626"/>
      <c r="CG88" s="626"/>
      <c r="CH88" s="626"/>
      <c r="CI88" s="626"/>
      <c r="CJ88" s="626"/>
      <c r="CK88" s="626"/>
      <c r="CL88" s="626"/>
      <c r="CM88" s="626"/>
      <c r="CN88" s="626"/>
      <c r="CO88" s="626"/>
      <c r="CP88" s="626"/>
      <c r="CQ88" s="626"/>
      <c r="CR88" s="626"/>
      <c r="CS88" s="626"/>
      <c r="CT88" s="626"/>
      <c r="CU88" s="626"/>
      <c r="CV88" s="626"/>
      <c r="CW88" s="626"/>
      <c r="CX88" s="626"/>
      <c r="CY88" s="626"/>
      <c r="CZ88" s="626"/>
      <c r="DA88" s="626"/>
      <c r="DB88" s="626"/>
      <c r="DC88" s="626"/>
      <c r="DD88" s="626"/>
      <c r="DE88" s="626"/>
      <c r="DF88" s="626"/>
      <c r="DG88" s="626"/>
      <c r="DH88" s="626"/>
      <c r="DI88" s="626"/>
      <c r="DJ88" s="626"/>
      <c r="DK88" s="626"/>
      <c r="DL88" s="626"/>
      <c r="DM88" s="626"/>
      <c r="DN88" s="626"/>
      <c r="DO88" s="626"/>
      <c r="DP88" s="626"/>
      <c r="DQ88" s="626"/>
      <c r="DR88" s="626"/>
      <c r="DS88" s="626"/>
      <c r="DT88" s="626"/>
      <c r="DU88" s="626"/>
      <c r="DV88" s="626"/>
      <c r="DW88" s="626"/>
      <c r="DX88" s="626"/>
      <c r="DY88" s="626"/>
      <c r="DZ88" s="626"/>
      <c r="EA88" s="626"/>
      <c r="EB88" s="626"/>
      <c r="EC88" s="626"/>
      <c r="ED88" s="626"/>
      <c r="EE88" s="626"/>
      <c r="EF88" s="626"/>
      <c r="EG88" s="626"/>
      <c r="EH88" s="626"/>
      <c r="EI88" s="626"/>
      <c r="EJ88" s="626"/>
      <c r="EK88" s="626"/>
      <c r="EL88" s="626"/>
      <c r="EM88" s="626"/>
      <c r="EN88" s="626"/>
      <c r="EO88" s="626"/>
      <c r="EP88" s="626"/>
      <c r="EQ88" s="626"/>
      <c r="ER88" s="626"/>
      <c r="ES88" s="626"/>
      <c r="ET88" s="626"/>
      <c r="EU88" s="626"/>
      <c r="EV88" s="626"/>
      <c r="EW88" s="626"/>
      <c r="EX88" s="626"/>
      <c r="EY88" s="626"/>
      <c r="EZ88" s="626"/>
      <c r="FA88" s="626"/>
      <c r="FB88" s="626"/>
      <c r="FC88" s="626"/>
      <c r="FD88" s="626"/>
      <c r="FE88" s="626"/>
      <c r="FF88" s="626"/>
      <c r="FG88" s="626"/>
      <c r="FH88" s="626"/>
      <c r="FI88" s="626"/>
      <c r="FJ88" s="626"/>
      <c r="FK88" s="626"/>
      <c r="FL88" s="626"/>
      <c r="FM88" s="626"/>
      <c r="FN88" s="626"/>
      <c r="FO88" s="626"/>
      <c r="FP88" s="626"/>
      <c r="FQ88" s="626"/>
      <c r="FR88" s="626"/>
      <c r="FS88" s="626"/>
      <c r="FT88" s="626"/>
      <c r="FU88" s="626"/>
      <c r="FV88" s="626"/>
      <c r="FW88" s="626"/>
      <c r="FX88" s="626"/>
      <c r="FY88" s="626"/>
      <c r="FZ88" s="626"/>
      <c r="GA88" s="626"/>
      <c r="GB88" s="626"/>
      <c r="GC88" s="626"/>
      <c r="GD88" s="626"/>
      <c r="GE88" s="626"/>
      <c r="GF88" s="626"/>
      <c r="GG88" s="626"/>
      <c r="GH88" s="626"/>
      <c r="GI88" s="626"/>
      <c r="GJ88" s="626"/>
      <c r="GK88" s="626"/>
      <c r="GL88" s="626"/>
      <c r="GM88" s="626"/>
      <c r="GN88" s="626"/>
      <c r="GO88" s="626"/>
      <c r="GP88" s="626"/>
      <c r="GQ88" s="626"/>
      <c r="GR88" s="626"/>
      <c r="GS88" s="626"/>
      <c r="GT88" s="626"/>
      <c r="GU88" s="626"/>
      <c r="GV88" s="626"/>
      <c r="GW88" s="626"/>
      <c r="GX88" s="626"/>
      <c r="GY88" s="626"/>
      <c r="GZ88" s="626"/>
      <c r="HA88" s="626"/>
      <c r="HB88" s="626"/>
      <c r="HC88" s="626"/>
      <c r="HD88" s="626"/>
      <c r="HE88" s="626"/>
      <c r="HF88" s="626"/>
      <c r="HG88" s="626"/>
      <c r="HH88" s="626"/>
      <c r="HI88" s="626"/>
      <c r="HJ88" s="626"/>
      <c r="HK88" s="626"/>
      <c r="HL88" s="626"/>
      <c r="HM88" s="626"/>
      <c r="HN88" s="626"/>
      <c r="HO88" s="626"/>
      <c r="HP88" s="626"/>
      <c r="HQ88" s="626"/>
      <c r="HR88" s="626"/>
      <c r="HS88" s="626"/>
    </row>
    <row r="89" spans="1:227" ht="31.5">
      <c r="A89" s="684" t="s">
        <v>281</v>
      </c>
      <c r="B89" s="750" t="s">
        <v>323</v>
      </c>
      <c r="C89" s="688">
        <v>2</v>
      </c>
      <c r="D89" s="689"/>
      <c r="E89" s="689"/>
      <c r="F89" s="698"/>
      <c r="G89" s="687">
        <v>1.5</v>
      </c>
      <c r="H89" s="688">
        <v>45</v>
      </c>
      <c r="I89" s="689">
        <v>18</v>
      </c>
      <c r="J89" s="689">
        <v>9</v>
      </c>
      <c r="K89" s="689">
        <v>9</v>
      </c>
      <c r="L89" s="689"/>
      <c r="M89" s="690">
        <v>27</v>
      </c>
      <c r="N89" s="699"/>
      <c r="O89" s="1056">
        <v>1</v>
      </c>
      <c r="P89" s="1057">
        <v>1</v>
      </c>
      <c r="Q89" s="701"/>
      <c r="R89" s="695"/>
      <c r="S89" s="696">
        <v>0.4</v>
      </c>
      <c r="T89" s="697"/>
      <c r="U89" s="697"/>
      <c r="V89" s="697"/>
      <c r="W89" s="1005">
        <v>22.5</v>
      </c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</row>
    <row r="90" spans="1:227" ht="31.5">
      <c r="A90" s="595" t="s">
        <v>283</v>
      </c>
      <c r="B90" s="981" t="s">
        <v>263</v>
      </c>
      <c r="C90" s="990"/>
      <c r="D90" s="991"/>
      <c r="E90" s="991" t="s">
        <v>279</v>
      </c>
      <c r="F90" s="992"/>
      <c r="G90" s="993">
        <v>1.5</v>
      </c>
      <c r="H90" s="766">
        <v>45</v>
      </c>
      <c r="I90" s="592">
        <v>18</v>
      </c>
      <c r="J90" s="592"/>
      <c r="K90" s="592"/>
      <c r="L90" s="592">
        <v>18</v>
      </c>
      <c r="M90" s="770">
        <v>27</v>
      </c>
      <c r="N90" s="722"/>
      <c r="O90" s="1058">
        <v>1</v>
      </c>
      <c r="P90" s="1059">
        <v>1</v>
      </c>
      <c r="Q90" s="774"/>
      <c r="R90" s="585"/>
      <c r="S90" s="696">
        <v>0.4</v>
      </c>
      <c r="T90" s="697"/>
      <c r="U90" s="697"/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</row>
    <row r="91" spans="1:227" ht="31.5">
      <c r="A91" s="684" t="s">
        <v>244</v>
      </c>
      <c r="B91" s="753" t="s">
        <v>276</v>
      </c>
      <c r="C91" s="688"/>
      <c r="D91" s="689">
        <v>2</v>
      </c>
      <c r="E91" s="689"/>
      <c r="F91" s="783"/>
      <c r="G91" s="638">
        <v>4</v>
      </c>
      <c r="H91" s="965">
        <v>120</v>
      </c>
      <c r="I91" s="966">
        <v>36</v>
      </c>
      <c r="J91" s="966">
        <v>18</v>
      </c>
      <c r="K91" s="966"/>
      <c r="L91" s="966">
        <v>18</v>
      </c>
      <c r="M91" s="967">
        <v>54</v>
      </c>
      <c r="N91" s="968"/>
      <c r="O91" s="1060">
        <v>2</v>
      </c>
      <c r="P91" s="1061">
        <v>2</v>
      </c>
      <c r="Q91" s="701"/>
      <c r="R91" s="695"/>
      <c r="S91" s="696">
        <v>0.3</v>
      </c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</row>
    <row r="92" spans="1:227" ht="31.5">
      <c r="A92" s="595" t="s">
        <v>273</v>
      </c>
      <c r="B92" s="985" t="s">
        <v>296</v>
      </c>
      <c r="C92" s="986"/>
      <c r="D92" s="987">
        <v>2</v>
      </c>
      <c r="E92" s="987"/>
      <c r="F92" s="988"/>
      <c r="G92" s="989">
        <v>3.5</v>
      </c>
      <c r="H92" s="764">
        <v>105</v>
      </c>
      <c r="I92" s="596">
        <v>36</v>
      </c>
      <c r="J92" s="596">
        <v>18</v>
      </c>
      <c r="K92" s="596"/>
      <c r="L92" s="596">
        <v>18</v>
      </c>
      <c r="M92" s="769">
        <v>69</v>
      </c>
      <c r="N92" s="593"/>
      <c r="O92" s="1062">
        <v>2</v>
      </c>
      <c r="P92" s="1063">
        <v>2</v>
      </c>
      <c r="Q92" s="653"/>
      <c r="R92" s="585"/>
      <c r="S92" s="696">
        <v>0.34285714285714286</v>
      </c>
      <c r="T92" s="697"/>
      <c r="U92" s="697"/>
      <c r="V92" s="697"/>
      <c r="W92" s="697"/>
      <c r="X92" s="697"/>
      <c r="Y92" s="697"/>
      <c r="Z92" s="697"/>
      <c r="AA92" s="697"/>
      <c r="AB92" s="697"/>
      <c r="AC92" s="697"/>
      <c r="AD92" s="697"/>
      <c r="AE92" s="697"/>
      <c r="AF92" s="697"/>
      <c r="AG92" s="697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  <c r="AS92" s="697"/>
      <c r="AT92" s="697"/>
      <c r="AU92" s="697"/>
      <c r="AV92" s="697"/>
      <c r="AW92" s="697"/>
      <c r="AX92" s="697"/>
      <c r="AY92" s="697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697"/>
      <c r="BK92" s="697"/>
      <c r="BL92" s="697"/>
      <c r="BM92" s="697"/>
      <c r="BN92" s="697"/>
      <c r="BO92" s="697"/>
      <c r="BP92" s="697"/>
      <c r="BQ92" s="697"/>
      <c r="BR92" s="697"/>
      <c r="BS92" s="697"/>
      <c r="BT92" s="697"/>
      <c r="BU92" s="697"/>
      <c r="BV92" s="697"/>
      <c r="BW92" s="697"/>
      <c r="BX92" s="697"/>
      <c r="BY92" s="697"/>
      <c r="BZ92" s="697"/>
      <c r="CA92" s="697"/>
      <c r="CB92" s="697"/>
      <c r="CC92" s="697"/>
      <c r="CD92" s="697"/>
      <c r="CE92" s="697"/>
      <c r="CF92" s="697"/>
      <c r="CG92" s="697"/>
      <c r="CH92" s="697"/>
      <c r="CI92" s="697"/>
      <c r="CJ92" s="697"/>
      <c r="CK92" s="697"/>
      <c r="CL92" s="697"/>
      <c r="CM92" s="697"/>
      <c r="CN92" s="697"/>
      <c r="CO92" s="697"/>
      <c r="CP92" s="697"/>
      <c r="CQ92" s="697"/>
      <c r="CR92" s="697"/>
      <c r="CS92" s="697"/>
      <c r="CT92" s="697"/>
      <c r="CU92" s="697"/>
      <c r="CV92" s="697"/>
      <c r="CW92" s="697"/>
      <c r="CX92" s="697"/>
      <c r="CY92" s="697"/>
      <c r="CZ92" s="697"/>
      <c r="DA92" s="697"/>
      <c r="DB92" s="697"/>
      <c r="DC92" s="697"/>
      <c r="DD92" s="697"/>
      <c r="DE92" s="697"/>
      <c r="DF92" s="697"/>
      <c r="DG92" s="697"/>
      <c r="DH92" s="697"/>
      <c r="DI92" s="697"/>
      <c r="DJ92" s="697"/>
      <c r="DK92" s="697"/>
      <c r="DL92" s="697"/>
      <c r="DM92" s="697"/>
      <c r="DN92" s="697"/>
      <c r="DO92" s="697"/>
      <c r="DP92" s="697"/>
      <c r="DQ92" s="697"/>
      <c r="DR92" s="697"/>
      <c r="DS92" s="697"/>
      <c r="DT92" s="697"/>
      <c r="DU92" s="697"/>
      <c r="DV92" s="697"/>
      <c r="DW92" s="697"/>
      <c r="DX92" s="697"/>
      <c r="DY92" s="697"/>
      <c r="DZ92" s="697"/>
      <c r="EA92" s="697"/>
      <c r="EB92" s="697"/>
      <c r="EC92" s="697"/>
      <c r="ED92" s="697"/>
      <c r="EE92" s="697"/>
      <c r="EF92" s="697"/>
      <c r="EG92" s="697"/>
      <c r="EH92" s="697"/>
      <c r="EI92" s="697"/>
      <c r="EJ92" s="697"/>
      <c r="EK92" s="697"/>
      <c r="EL92" s="697"/>
      <c r="EM92" s="697"/>
      <c r="EN92" s="697"/>
      <c r="EO92" s="697"/>
      <c r="EP92" s="697"/>
      <c r="EQ92" s="697"/>
      <c r="ER92" s="697"/>
      <c r="ES92" s="697"/>
      <c r="ET92" s="697"/>
      <c r="EU92" s="697"/>
      <c r="EV92" s="697"/>
      <c r="EW92" s="697"/>
      <c r="EX92" s="697"/>
      <c r="EY92" s="697"/>
      <c r="EZ92" s="697"/>
      <c r="FA92" s="697"/>
      <c r="FB92" s="697"/>
      <c r="FC92" s="697"/>
      <c r="FD92" s="697"/>
      <c r="FE92" s="697"/>
      <c r="FF92" s="697"/>
      <c r="FG92" s="697"/>
      <c r="FH92" s="697"/>
      <c r="FI92" s="697"/>
      <c r="FJ92" s="697"/>
      <c r="FK92" s="697"/>
      <c r="FL92" s="697"/>
      <c r="FM92" s="697"/>
      <c r="FN92" s="697"/>
      <c r="FO92" s="697"/>
      <c r="FP92" s="697"/>
      <c r="FQ92" s="697"/>
      <c r="FR92" s="697"/>
      <c r="FS92" s="697"/>
      <c r="FT92" s="697"/>
      <c r="FU92" s="697"/>
      <c r="FV92" s="697"/>
      <c r="FW92" s="697"/>
      <c r="FX92" s="697"/>
      <c r="FY92" s="697"/>
      <c r="FZ92" s="697"/>
      <c r="GA92" s="697"/>
      <c r="GB92" s="697"/>
      <c r="GC92" s="697"/>
      <c r="GD92" s="697"/>
      <c r="GE92" s="697"/>
      <c r="GF92" s="697"/>
      <c r="GG92" s="697"/>
      <c r="GH92" s="697"/>
      <c r="GI92" s="697"/>
      <c r="GJ92" s="697"/>
      <c r="GK92" s="697"/>
      <c r="GL92" s="697"/>
      <c r="GM92" s="697"/>
      <c r="GN92" s="697"/>
      <c r="GO92" s="697"/>
      <c r="GP92" s="697"/>
      <c r="GQ92" s="697"/>
      <c r="GR92" s="697"/>
      <c r="GS92" s="697"/>
      <c r="GT92" s="697"/>
      <c r="GU92" s="697"/>
      <c r="GV92" s="697"/>
      <c r="GW92" s="697"/>
      <c r="GX92" s="697"/>
      <c r="GY92" s="697"/>
      <c r="GZ92" s="697"/>
      <c r="HA92" s="697"/>
      <c r="HB92" s="697"/>
      <c r="HC92" s="697"/>
      <c r="HD92" s="697"/>
      <c r="HE92" s="697"/>
      <c r="HF92" s="697"/>
      <c r="HG92" s="697"/>
      <c r="HH92" s="697"/>
      <c r="HI92" s="697"/>
      <c r="HJ92" s="697"/>
      <c r="HK92" s="697"/>
      <c r="HL92" s="697"/>
      <c r="HM92" s="697"/>
      <c r="HN92" s="697"/>
      <c r="HO92" s="697"/>
      <c r="HP92" s="697"/>
      <c r="HQ92" s="697"/>
      <c r="HR92" s="697"/>
      <c r="HS92" s="697"/>
    </row>
    <row r="93" spans="1:227" ht="15.75">
      <c r="A93" s="684" t="s">
        <v>309</v>
      </c>
      <c r="B93" s="752" t="s">
        <v>267</v>
      </c>
      <c r="C93" s="688">
        <v>2</v>
      </c>
      <c r="D93" s="689"/>
      <c r="E93" s="689"/>
      <c r="F93" s="783"/>
      <c r="G93" s="1000">
        <v>1.5</v>
      </c>
      <c r="H93" s="688">
        <v>45</v>
      </c>
      <c r="I93" s="689">
        <v>18</v>
      </c>
      <c r="J93" s="689">
        <v>9</v>
      </c>
      <c r="K93" s="689"/>
      <c r="L93" s="689">
        <v>9</v>
      </c>
      <c r="M93" s="690">
        <v>48</v>
      </c>
      <c r="N93" s="699"/>
      <c r="O93" s="1064">
        <v>1</v>
      </c>
      <c r="P93" s="1065">
        <v>1</v>
      </c>
      <c r="Q93" s="701"/>
      <c r="R93" s="695"/>
      <c r="S93" s="696">
        <v>0.4</v>
      </c>
      <c r="T93" s="697"/>
      <c r="U93" s="697"/>
      <c r="V93" s="697"/>
      <c r="W93" s="697"/>
      <c r="X93" s="697"/>
      <c r="Y93" s="697"/>
      <c r="Z93" s="697"/>
      <c r="AA93" s="697"/>
      <c r="AB93" s="697"/>
      <c r="AC93" s="697"/>
      <c r="AD93" s="697"/>
      <c r="AE93" s="697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697"/>
      <c r="BG93" s="697"/>
      <c r="BH93" s="697"/>
      <c r="BI93" s="697"/>
      <c r="BJ93" s="697"/>
      <c r="BK93" s="697"/>
      <c r="BL93" s="697"/>
      <c r="BM93" s="697"/>
      <c r="BN93" s="697"/>
      <c r="BO93" s="697"/>
      <c r="BP93" s="697"/>
      <c r="BQ93" s="697"/>
      <c r="BR93" s="697"/>
      <c r="BS93" s="697"/>
      <c r="BT93" s="697"/>
      <c r="BU93" s="697"/>
      <c r="BV93" s="697"/>
      <c r="BW93" s="697"/>
      <c r="BX93" s="697"/>
      <c r="BY93" s="697"/>
      <c r="BZ93" s="697"/>
      <c r="CA93" s="697"/>
      <c r="CB93" s="697"/>
      <c r="CC93" s="697"/>
      <c r="CD93" s="697"/>
      <c r="CE93" s="697"/>
      <c r="CF93" s="697"/>
      <c r="CG93" s="697"/>
      <c r="CH93" s="697"/>
      <c r="CI93" s="697"/>
      <c r="CJ93" s="697"/>
      <c r="CK93" s="697"/>
      <c r="CL93" s="697"/>
      <c r="CM93" s="697"/>
      <c r="CN93" s="697"/>
      <c r="CO93" s="697"/>
      <c r="CP93" s="697"/>
      <c r="CQ93" s="697"/>
      <c r="CR93" s="697"/>
      <c r="CS93" s="697"/>
      <c r="CT93" s="697"/>
      <c r="CU93" s="697"/>
      <c r="CV93" s="697"/>
      <c r="CW93" s="697"/>
      <c r="CX93" s="697"/>
      <c r="CY93" s="697"/>
      <c r="CZ93" s="697"/>
      <c r="DA93" s="697"/>
      <c r="DB93" s="697"/>
      <c r="DC93" s="697"/>
      <c r="DD93" s="697"/>
      <c r="DE93" s="697"/>
      <c r="DF93" s="697"/>
      <c r="DG93" s="697"/>
      <c r="DH93" s="697"/>
      <c r="DI93" s="697"/>
      <c r="DJ93" s="697"/>
      <c r="DK93" s="697"/>
      <c r="DL93" s="697"/>
      <c r="DM93" s="697"/>
      <c r="DN93" s="697"/>
      <c r="DO93" s="697"/>
      <c r="DP93" s="697"/>
      <c r="DQ93" s="697"/>
      <c r="DR93" s="697"/>
      <c r="DS93" s="697"/>
      <c r="DT93" s="697"/>
      <c r="DU93" s="697"/>
      <c r="DV93" s="697"/>
      <c r="DW93" s="697"/>
      <c r="DX93" s="697"/>
      <c r="DY93" s="697"/>
      <c r="DZ93" s="697"/>
      <c r="EA93" s="697"/>
      <c r="EB93" s="697"/>
      <c r="EC93" s="697"/>
      <c r="ED93" s="697"/>
      <c r="EE93" s="697"/>
      <c r="EF93" s="697"/>
      <c r="EG93" s="697"/>
      <c r="EH93" s="697"/>
      <c r="EI93" s="697"/>
      <c r="EJ93" s="697"/>
      <c r="EK93" s="697"/>
      <c r="EL93" s="697"/>
      <c r="EM93" s="697"/>
      <c r="EN93" s="697"/>
      <c r="EO93" s="697"/>
      <c r="EP93" s="697"/>
      <c r="EQ93" s="697"/>
      <c r="ER93" s="697"/>
      <c r="ES93" s="697"/>
      <c r="ET93" s="697"/>
      <c r="EU93" s="697"/>
      <c r="EV93" s="697"/>
      <c r="EW93" s="697"/>
      <c r="EX93" s="697"/>
      <c r="EY93" s="697"/>
      <c r="EZ93" s="697"/>
      <c r="FA93" s="697"/>
      <c r="FB93" s="697"/>
      <c r="FC93" s="697"/>
      <c r="FD93" s="697"/>
      <c r="FE93" s="697"/>
      <c r="FF93" s="697"/>
      <c r="FG93" s="697"/>
      <c r="FH93" s="697"/>
      <c r="FI93" s="697"/>
      <c r="FJ93" s="697"/>
      <c r="FK93" s="697"/>
      <c r="FL93" s="697"/>
      <c r="FM93" s="697"/>
      <c r="FN93" s="697"/>
      <c r="FO93" s="697"/>
      <c r="FP93" s="697"/>
      <c r="FQ93" s="697"/>
      <c r="FR93" s="697"/>
      <c r="FS93" s="697"/>
      <c r="FT93" s="697"/>
      <c r="FU93" s="697"/>
      <c r="FV93" s="697"/>
      <c r="FW93" s="697"/>
      <c r="FX93" s="697"/>
      <c r="FY93" s="697"/>
      <c r="FZ93" s="697"/>
      <c r="GA93" s="697"/>
      <c r="GB93" s="697"/>
      <c r="GC93" s="697"/>
      <c r="GD93" s="697"/>
      <c r="GE93" s="697"/>
      <c r="GF93" s="697"/>
      <c r="GG93" s="697"/>
      <c r="GH93" s="697"/>
      <c r="GI93" s="697"/>
      <c r="GJ93" s="697"/>
      <c r="GK93" s="697"/>
      <c r="GL93" s="697"/>
      <c r="GM93" s="697"/>
      <c r="GN93" s="697"/>
      <c r="GO93" s="697"/>
      <c r="GP93" s="697"/>
      <c r="GQ93" s="697"/>
      <c r="GR93" s="697"/>
      <c r="GS93" s="697"/>
      <c r="GT93" s="697"/>
      <c r="GU93" s="697"/>
      <c r="GV93" s="697"/>
      <c r="GW93" s="697"/>
      <c r="GX93" s="697"/>
      <c r="GY93" s="697"/>
      <c r="GZ93" s="697"/>
      <c r="HA93" s="697"/>
      <c r="HB93" s="697"/>
      <c r="HC93" s="697"/>
      <c r="HD93" s="697"/>
      <c r="HE93" s="697"/>
      <c r="HF93" s="697"/>
      <c r="HG93" s="697"/>
      <c r="HH93" s="697"/>
      <c r="HI93" s="697"/>
      <c r="HJ93" s="697"/>
      <c r="HK93" s="697"/>
      <c r="HL93" s="697"/>
      <c r="HM93" s="697"/>
      <c r="HN93" s="697"/>
      <c r="HO93" s="697"/>
      <c r="HP93" s="697"/>
      <c r="HQ93" s="697"/>
      <c r="HR93" s="697"/>
      <c r="HS93" s="697"/>
    </row>
    <row r="94" spans="1:227" ht="15.75">
      <c r="A94" s="684" t="s">
        <v>310</v>
      </c>
      <c r="B94" s="752" t="s">
        <v>268</v>
      </c>
      <c r="C94" s="688"/>
      <c r="D94" s="689"/>
      <c r="E94" s="689">
        <v>2</v>
      </c>
      <c r="F94" s="783"/>
      <c r="G94" s="687">
        <v>1.5</v>
      </c>
      <c r="H94" s="688">
        <v>45</v>
      </c>
      <c r="I94" s="689">
        <v>18</v>
      </c>
      <c r="J94" s="689"/>
      <c r="K94" s="689"/>
      <c r="L94" s="689">
        <v>18</v>
      </c>
      <c r="M94" s="690">
        <v>21</v>
      </c>
      <c r="N94" s="711"/>
      <c r="O94" s="1066">
        <v>1</v>
      </c>
      <c r="P94" s="1067">
        <v>1</v>
      </c>
      <c r="Q94" s="701"/>
      <c r="R94" s="695"/>
      <c r="S94" s="696">
        <v>0.4</v>
      </c>
      <c r="T94" s="697"/>
      <c r="U94" s="697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7"/>
      <c r="BF94" s="697"/>
      <c r="BG94" s="697"/>
      <c r="BH94" s="697"/>
      <c r="BI94" s="697"/>
      <c r="BJ94" s="697"/>
      <c r="BK94" s="697"/>
      <c r="BL94" s="697"/>
      <c r="BM94" s="697"/>
      <c r="BN94" s="697"/>
      <c r="BO94" s="697"/>
      <c r="BP94" s="697"/>
      <c r="BQ94" s="697"/>
      <c r="BR94" s="697"/>
      <c r="BS94" s="697"/>
      <c r="BT94" s="697"/>
      <c r="BU94" s="697"/>
      <c r="BV94" s="697"/>
      <c r="BW94" s="697"/>
      <c r="BX94" s="697"/>
      <c r="BY94" s="697"/>
      <c r="BZ94" s="697"/>
      <c r="CA94" s="697"/>
      <c r="CB94" s="697"/>
      <c r="CC94" s="697"/>
      <c r="CD94" s="697"/>
      <c r="CE94" s="697"/>
      <c r="CF94" s="697"/>
      <c r="CG94" s="697"/>
      <c r="CH94" s="697"/>
      <c r="CI94" s="697"/>
      <c r="CJ94" s="697"/>
      <c r="CK94" s="697"/>
      <c r="CL94" s="697"/>
      <c r="CM94" s="697"/>
      <c r="CN94" s="697"/>
      <c r="CO94" s="697"/>
      <c r="CP94" s="697"/>
      <c r="CQ94" s="697"/>
      <c r="CR94" s="697"/>
      <c r="CS94" s="697"/>
      <c r="CT94" s="697"/>
      <c r="CU94" s="697"/>
      <c r="CV94" s="697"/>
      <c r="CW94" s="697"/>
      <c r="CX94" s="697"/>
      <c r="CY94" s="697"/>
      <c r="CZ94" s="697"/>
      <c r="DA94" s="697"/>
      <c r="DB94" s="697"/>
      <c r="DC94" s="697"/>
      <c r="DD94" s="697"/>
      <c r="DE94" s="697"/>
      <c r="DF94" s="697"/>
      <c r="DG94" s="697"/>
      <c r="DH94" s="697"/>
      <c r="DI94" s="697"/>
      <c r="DJ94" s="697"/>
      <c r="DK94" s="697"/>
      <c r="DL94" s="697"/>
      <c r="DM94" s="697"/>
      <c r="DN94" s="697"/>
      <c r="DO94" s="697"/>
      <c r="DP94" s="697"/>
      <c r="DQ94" s="697"/>
      <c r="DR94" s="697"/>
      <c r="DS94" s="697"/>
      <c r="DT94" s="697"/>
      <c r="DU94" s="697"/>
      <c r="DV94" s="697"/>
      <c r="DW94" s="697"/>
      <c r="DX94" s="697"/>
      <c r="DY94" s="697"/>
      <c r="DZ94" s="697"/>
      <c r="EA94" s="697"/>
      <c r="EB94" s="697"/>
      <c r="EC94" s="697"/>
      <c r="ED94" s="697"/>
      <c r="EE94" s="697"/>
      <c r="EF94" s="697"/>
      <c r="EG94" s="697"/>
      <c r="EH94" s="697"/>
      <c r="EI94" s="697"/>
      <c r="EJ94" s="697"/>
      <c r="EK94" s="697"/>
      <c r="EL94" s="697"/>
      <c r="EM94" s="697"/>
      <c r="EN94" s="697"/>
      <c r="EO94" s="697"/>
      <c r="EP94" s="697"/>
      <c r="EQ94" s="697"/>
      <c r="ER94" s="697"/>
      <c r="ES94" s="697"/>
      <c r="ET94" s="697"/>
      <c r="EU94" s="697"/>
      <c r="EV94" s="697"/>
      <c r="EW94" s="697"/>
      <c r="EX94" s="697"/>
      <c r="EY94" s="697"/>
      <c r="EZ94" s="697"/>
      <c r="FA94" s="697"/>
      <c r="FB94" s="697"/>
      <c r="FC94" s="697"/>
      <c r="FD94" s="697"/>
      <c r="FE94" s="697"/>
      <c r="FF94" s="697"/>
      <c r="FG94" s="697"/>
      <c r="FH94" s="697"/>
      <c r="FI94" s="697"/>
      <c r="FJ94" s="697"/>
      <c r="FK94" s="697"/>
      <c r="FL94" s="697"/>
      <c r="FM94" s="697"/>
      <c r="FN94" s="697"/>
      <c r="FO94" s="697"/>
      <c r="FP94" s="697"/>
      <c r="FQ94" s="697"/>
      <c r="FR94" s="697"/>
      <c r="FS94" s="697"/>
      <c r="FT94" s="697"/>
      <c r="FU94" s="697"/>
      <c r="FV94" s="697"/>
      <c r="FW94" s="697"/>
      <c r="FX94" s="697"/>
      <c r="FY94" s="697"/>
      <c r="FZ94" s="697"/>
      <c r="GA94" s="697"/>
      <c r="GB94" s="697"/>
      <c r="GC94" s="697"/>
      <c r="GD94" s="697"/>
      <c r="GE94" s="697"/>
      <c r="GF94" s="697"/>
      <c r="GG94" s="697"/>
      <c r="GH94" s="697"/>
      <c r="GI94" s="697"/>
      <c r="GJ94" s="697"/>
      <c r="GK94" s="697"/>
      <c r="GL94" s="697"/>
      <c r="GM94" s="697"/>
      <c r="GN94" s="697"/>
      <c r="GO94" s="697"/>
      <c r="GP94" s="697"/>
      <c r="GQ94" s="697"/>
      <c r="GR94" s="697"/>
      <c r="GS94" s="697"/>
      <c r="GT94" s="697"/>
      <c r="GU94" s="697"/>
      <c r="GV94" s="697"/>
      <c r="GW94" s="697"/>
      <c r="GX94" s="697"/>
      <c r="GY94" s="697"/>
      <c r="GZ94" s="697"/>
      <c r="HA94" s="697"/>
      <c r="HB94" s="697"/>
      <c r="HC94" s="697"/>
      <c r="HD94" s="697"/>
      <c r="HE94" s="697"/>
      <c r="HF94" s="697"/>
      <c r="HG94" s="697"/>
      <c r="HH94" s="697"/>
      <c r="HI94" s="697"/>
      <c r="HJ94" s="697"/>
      <c r="HK94" s="697"/>
      <c r="HL94" s="697"/>
      <c r="HM94" s="697"/>
      <c r="HN94" s="697"/>
      <c r="HO94" s="697"/>
      <c r="HP94" s="697"/>
      <c r="HQ94" s="697"/>
      <c r="HR94" s="697"/>
      <c r="HS94" s="697"/>
    </row>
    <row r="95" spans="1:227" ht="15.75">
      <c r="A95" s="595" t="s">
        <v>284</v>
      </c>
      <c r="B95" s="985" t="s">
        <v>278</v>
      </c>
      <c r="C95" s="986">
        <v>2</v>
      </c>
      <c r="D95" s="987"/>
      <c r="E95" s="987"/>
      <c r="F95" s="988"/>
      <c r="G95" s="989">
        <v>3.5</v>
      </c>
      <c r="H95" s="764">
        <v>105</v>
      </c>
      <c r="I95" s="596">
        <v>36</v>
      </c>
      <c r="J95" s="596">
        <v>18</v>
      </c>
      <c r="K95" s="596">
        <v>18</v>
      </c>
      <c r="L95" s="596"/>
      <c r="M95" s="769">
        <v>69</v>
      </c>
      <c r="N95" s="593"/>
      <c r="O95" s="1062">
        <v>2</v>
      </c>
      <c r="P95" s="1063">
        <v>2</v>
      </c>
      <c r="Q95" s="653"/>
      <c r="R95" s="585"/>
      <c r="S95" s="696">
        <v>0.34285714285714286</v>
      </c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7"/>
      <c r="AL95" s="697"/>
      <c r="AM95" s="697"/>
      <c r="AN95" s="697"/>
      <c r="AO95" s="697"/>
      <c r="AP95" s="697"/>
      <c r="AQ95" s="697"/>
      <c r="AR95" s="697"/>
      <c r="AS95" s="697"/>
      <c r="AT95" s="697"/>
      <c r="AU95" s="697"/>
      <c r="AV95" s="697"/>
      <c r="AW95" s="697"/>
      <c r="AX95" s="697"/>
      <c r="AY95" s="697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697"/>
      <c r="BK95" s="697"/>
      <c r="BL95" s="697"/>
      <c r="BM95" s="697"/>
      <c r="BN95" s="697"/>
      <c r="BO95" s="697"/>
      <c r="BP95" s="697"/>
      <c r="BQ95" s="697"/>
      <c r="BR95" s="697"/>
      <c r="BS95" s="697"/>
      <c r="BT95" s="697"/>
      <c r="BU95" s="697"/>
      <c r="BV95" s="697"/>
      <c r="BW95" s="697"/>
      <c r="BX95" s="697"/>
      <c r="BY95" s="697"/>
      <c r="BZ95" s="697"/>
      <c r="CA95" s="697"/>
      <c r="CB95" s="697"/>
      <c r="CC95" s="697"/>
      <c r="CD95" s="697"/>
      <c r="CE95" s="697"/>
      <c r="CF95" s="697"/>
      <c r="CG95" s="697"/>
      <c r="CH95" s="697"/>
      <c r="CI95" s="697"/>
      <c r="CJ95" s="697"/>
      <c r="CK95" s="697"/>
      <c r="CL95" s="697"/>
      <c r="CM95" s="697"/>
      <c r="CN95" s="697"/>
      <c r="CO95" s="697"/>
      <c r="CP95" s="697"/>
      <c r="CQ95" s="697"/>
      <c r="CR95" s="697"/>
      <c r="CS95" s="697"/>
      <c r="CT95" s="697"/>
      <c r="CU95" s="697"/>
      <c r="CV95" s="697"/>
      <c r="CW95" s="697"/>
      <c r="CX95" s="697"/>
      <c r="CY95" s="697"/>
      <c r="CZ95" s="697"/>
      <c r="DA95" s="697"/>
      <c r="DB95" s="697"/>
      <c r="DC95" s="697"/>
      <c r="DD95" s="697"/>
      <c r="DE95" s="697"/>
      <c r="DF95" s="697"/>
      <c r="DG95" s="697"/>
      <c r="DH95" s="697"/>
      <c r="DI95" s="697"/>
      <c r="DJ95" s="697"/>
      <c r="DK95" s="697"/>
      <c r="DL95" s="697"/>
      <c r="DM95" s="697"/>
      <c r="DN95" s="697"/>
      <c r="DO95" s="697"/>
      <c r="DP95" s="697"/>
      <c r="DQ95" s="697"/>
      <c r="DR95" s="697"/>
      <c r="DS95" s="697"/>
      <c r="DT95" s="697"/>
      <c r="DU95" s="697"/>
      <c r="DV95" s="697"/>
      <c r="DW95" s="697"/>
      <c r="DX95" s="697"/>
      <c r="DY95" s="697"/>
      <c r="DZ95" s="697"/>
      <c r="EA95" s="697"/>
      <c r="EB95" s="697"/>
      <c r="EC95" s="697"/>
      <c r="ED95" s="697"/>
      <c r="EE95" s="697"/>
      <c r="EF95" s="697"/>
      <c r="EG95" s="697"/>
      <c r="EH95" s="697"/>
      <c r="EI95" s="697"/>
      <c r="EJ95" s="697"/>
      <c r="EK95" s="697"/>
      <c r="EL95" s="697"/>
      <c r="EM95" s="697"/>
      <c r="EN95" s="697"/>
      <c r="EO95" s="697"/>
      <c r="EP95" s="697"/>
      <c r="EQ95" s="697"/>
      <c r="ER95" s="697"/>
      <c r="ES95" s="697"/>
      <c r="ET95" s="697"/>
      <c r="EU95" s="697"/>
      <c r="EV95" s="697"/>
      <c r="EW95" s="697"/>
      <c r="EX95" s="697"/>
      <c r="EY95" s="697"/>
      <c r="EZ95" s="697"/>
      <c r="FA95" s="697"/>
      <c r="FB95" s="697"/>
      <c r="FC95" s="697"/>
      <c r="FD95" s="697"/>
      <c r="FE95" s="697"/>
      <c r="FF95" s="697"/>
      <c r="FG95" s="697"/>
      <c r="FH95" s="697"/>
      <c r="FI95" s="697"/>
      <c r="FJ95" s="697"/>
      <c r="FK95" s="697"/>
      <c r="FL95" s="697"/>
      <c r="FM95" s="697"/>
      <c r="FN95" s="697"/>
      <c r="FO95" s="697"/>
      <c r="FP95" s="697"/>
      <c r="FQ95" s="697"/>
      <c r="FR95" s="697"/>
      <c r="FS95" s="697"/>
      <c r="FT95" s="697"/>
      <c r="FU95" s="697"/>
      <c r="FV95" s="697"/>
      <c r="FW95" s="697"/>
      <c r="FX95" s="697"/>
      <c r="FY95" s="697"/>
      <c r="FZ95" s="697"/>
      <c r="GA95" s="697"/>
      <c r="GB95" s="697"/>
      <c r="GC95" s="697"/>
      <c r="GD95" s="697"/>
      <c r="GE95" s="697"/>
      <c r="GF95" s="697"/>
      <c r="GG95" s="697"/>
      <c r="GH95" s="697"/>
      <c r="GI95" s="697"/>
      <c r="GJ95" s="697"/>
      <c r="GK95" s="697"/>
      <c r="GL95" s="697"/>
      <c r="GM95" s="697"/>
      <c r="GN95" s="697"/>
      <c r="GO95" s="697"/>
      <c r="GP95" s="697"/>
      <c r="GQ95" s="697"/>
      <c r="GR95" s="697"/>
      <c r="GS95" s="697"/>
      <c r="GT95" s="697"/>
      <c r="GU95" s="697"/>
      <c r="GV95" s="697"/>
      <c r="GW95" s="697"/>
      <c r="GX95" s="697"/>
      <c r="GY95" s="697"/>
      <c r="GZ95" s="697"/>
      <c r="HA95" s="697"/>
      <c r="HB95" s="697"/>
      <c r="HC95" s="697"/>
      <c r="HD95" s="697"/>
      <c r="HE95" s="697"/>
      <c r="HF95" s="697"/>
      <c r="HG95" s="697"/>
      <c r="HH95" s="697"/>
      <c r="HI95" s="697"/>
      <c r="HJ95" s="697"/>
      <c r="HK95" s="697"/>
      <c r="HL95" s="697"/>
      <c r="HM95" s="697"/>
      <c r="HN95" s="697"/>
      <c r="HO95" s="697"/>
      <c r="HP95" s="697"/>
      <c r="HQ95" s="697"/>
      <c r="HR95" s="697"/>
      <c r="HS95" s="697"/>
    </row>
    <row r="96" spans="1:227" ht="31.5">
      <c r="A96" s="684" t="s">
        <v>285</v>
      </c>
      <c r="B96" s="753" t="s">
        <v>269</v>
      </c>
      <c r="C96" s="688"/>
      <c r="D96" s="689">
        <v>2</v>
      </c>
      <c r="E96" s="689"/>
      <c r="F96" s="783"/>
      <c r="G96" s="704">
        <v>3</v>
      </c>
      <c r="H96" s="639">
        <v>90</v>
      </c>
      <c r="I96" s="693">
        <v>36</v>
      </c>
      <c r="J96" s="693">
        <v>18</v>
      </c>
      <c r="K96" s="693"/>
      <c r="L96" s="693">
        <v>18</v>
      </c>
      <c r="M96" s="703">
        <v>54</v>
      </c>
      <c r="N96" s="711"/>
      <c r="O96" s="1066">
        <v>2</v>
      </c>
      <c r="P96" s="1067">
        <v>2</v>
      </c>
      <c r="Q96" s="701"/>
      <c r="R96" s="695"/>
      <c r="S96" s="696">
        <v>0.4</v>
      </c>
      <c r="T96" s="697"/>
      <c r="U96" s="697"/>
      <c r="V96" s="697"/>
      <c r="W96" s="697"/>
      <c r="X96" s="697"/>
      <c r="Y96" s="697"/>
      <c r="Z96" s="697"/>
      <c r="AA96" s="697"/>
      <c r="AB96" s="697"/>
      <c r="AC96" s="697"/>
      <c r="AD96" s="697"/>
      <c r="AE96" s="697"/>
      <c r="AF96" s="697"/>
      <c r="AG96" s="697"/>
      <c r="AH96" s="697"/>
      <c r="AI96" s="697"/>
      <c r="AJ96" s="697"/>
      <c r="AK96" s="697"/>
      <c r="AL96" s="697"/>
      <c r="AM96" s="697"/>
      <c r="AN96" s="697"/>
      <c r="AO96" s="697"/>
      <c r="AP96" s="697"/>
      <c r="AQ96" s="697"/>
      <c r="AR96" s="697"/>
      <c r="AS96" s="697"/>
      <c r="AT96" s="697"/>
      <c r="AU96" s="697"/>
      <c r="AV96" s="697"/>
      <c r="AW96" s="697"/>
      <c r="AX96" s="697"/>
      <c r="AY96" s="697"/>
      <c r="AZ96" s="697"/>
      <c r="BA96" s="697"/>
      <c r="BB96" s="697"/>
      <c r="BC96" s="697"/>
      <c r="BD96" s="697"/>
      <c r="BE96" s="697"/>
      <c r="BF96" s="697"/>
      <c r="BG96" s="697"/>
      <c r="BH96" s="697"/>
      <c r="BI96" s="697"/>
      <c r="BJ96" s="697"/>
      <c r="BK96" s="697"/>
      <c r="BL96" s="697"/>
      <c r="BM96" s="697"/>
      <c r="BN96" s="697"/>
      <c r="BO96" s="697"/>
      <c r="BP96" s="697"/>
      <c r="BQ96" s="697"/>
      <c r="BR96" s="697"/>
      <c r="BS96" s="697"/>
      <c r="BT96" s="697"/>
      <c r="BU96" s="697"/>
      <c r="BV96" s="697"/>
      <c r="BW96" s="697"/>
      <c r="BX96" s="697"/>
      <c r="BY96" s="697"/>
      <c r="BZ96" s="697"/>
      <c r="CA96" s="697"/>
      <c r="CB96" s="697"/>
      <c r="CC96" s="697"/>
      <c r="CD96" s="697"/>
      <c r="CE96" s="697"/>
      <c r="CF96" s="697"/>
      <c r="CG96" s="697"/>
      <c r="CH96" s="697"/>
      <c r="CI96" s="697"/>
      <c r="CJ96" s="697"/>
      <c r="CK96" s="697"/>
      <c r="CL96" s="697"/>
      <c r="CM96" s="697"/>
      <c r="CN96" s="697"/>
      <c r="CO96" s="697"/>
      <c r="CP96" s="697"/>
      <c r="CQ96" s="697"/>
      <c r="CR96" s="697"/>
      <c r="CS96" s="697"/>
      <c r="CT96" s="697"/>
      <c r="CU96" s="697"/>
      <c r="CV96" s="697"/>
      <c r="CW96" s="697"/>
      <c r="CX96" s="697"/>
      <c r="CY96" s="697"/>
      <c r="CZ96" s="697"/>
      <c r="DA96" s="697"/>
      <c r="DB96" s="697"/>
      <c r="DC96" s="697"/>
      <c r="DD96" s="697"/>
      <c r="DE96" s="697"/>
      <c r="DF96" s="697"/>
      <c r="DG96" s="697"/>
      <c r="DH96" s="697"/>
      <c r="DI96" s="697"/>
      <c r="DJ96" s="697"/>
      <c r="DK96" s="697"/>
      <c r="DL96" s="697"/>
      <c r="DM96" s="697"/>
      <c r="DN96" s="697"/>
      <c r="DO96" s="697"/>
      <c r="DP96" s="697"/>
      <c r="DQ96" s="697"/>
      <c r="DR96" s="697"/>
      <c r="DS96" s="697"/>
      <c r="DT96" s="697"/>
      <c r="DU96" s="697"/>
      <c r="DV96" s="697"/>
      <c r="DW96" s="697"/>
      <c r="DX96" s="697"/>
      <c r="DY96" s="697"/>
      <c r="DZ96" s="697"/>
      <c r="EA96" s="697"/>
      <c r="EB96" s="697"/>
      <c r="EC96" s="697"/>
      <c r="ED96" s="697"/>
      <c r="EE96" s="697"/>
      <c r="EF96" s="697"/>
      <c r="EG96" s="697"/>
      <c r="EH96" s="697"/>
      <c r="EI96" s="697"/>
      <c r="EJ96" s="697"/>
      <c r="EK96" s="697"/>
      <c r="EL96" s="697"/>
      <c r="EM96" s="697"/>
      <c r="EN96" s="697"/>
      <c r="EO96" s="697"/>
      <c r="EP96" s="697"/>
      <c r="EQ96" s="697"/>
      <c r="ER96" s="697"/>
      <c r="ES96" s="697"/>
      <c r="ET96" s="697"/>
      <c r="EU96" s="697"/>
      <c r="EV96" s="697"/>
      <c r="EW96" s="697"/>
      <c r="EX96" s="697"/>
      <c r="EY96" s="697"/>
      <c r="EZ96" s="697"/>
      <c r="FA96" s="697"/>
      <c r="FB96" s="697"/>
      <c r="FC96" s="697"/>
      <c r="FD96" s="697"/>
      <c r="FE96" s="697"/>
      <c r="FF96" s="697"/>
      <c r="FG96" s="697"/>
      <c r="FH96" s="697"/>
      <c r="FI96" s="697"/>
      <c r="FJ96" s="697"/>
      <c r="FK96" s="697"/>
      <c r="FL96" s="697"/>
      <c r="FM96" s="697"/>
      <c r="FN96" s="697"/>
      <c r="FO96" s="697"/>
      <c r="FP96" s="697"/>
      <c r="FQ96" s="697"/>
      <c r="FR96" s="697"/>
      <c r="FS96" s="697"/>
      <c r="FT96" s="697"/>
      <c r="FU96" s="697"/>
      <c r="FV96" s="697"/>
      <c r="FW96" s="697"/>
      <c r="FX96" s="697"/>
      <c r="FY96" s="697"/>
      <c r="FZ96" s="697"/>
      <c r="GA96" s="697"/>
      <c r="GB96" s="697"/>
      <c r="GC96" s="697"/>
      <c r="GD96" s="697"/>
      <c r="GE96" s="697"/>
      <c r="GF96" s="697"/>
      <c r="GG96" s="697"/>
      <c r="GH96" s="697"/>
      <c r="GI96" s="697"/>
      <c r="GJ96" s="697"/>
      <c r="GK96" s="697"/>
      <c r="GL96" s="697"/>
      <c r="GM96" s="697"/>
      <c r="GN96" s="697"/>
      <c r="GO96" s="697"/>
      <c r="GP96" s="697"/>
      <c r="GQ96" s="697"/>
      <c r="GR96" s="697"/>
      <c r="GS96" s="697"/>
      <c r="GT96" s="697"/>
      <c r="GU96" s="697"/>
      <c r="GV96" s="697"/>
      <c r="GW96" s="697"/>
      <c r="GX96" s="697"/>
      <c r="GY96" s="697"/>
      <c r="GZ96" s="697"/>
      <c r="HA96" s="697"/>
      <c r="HB96" s="697"/>
      <c r="HC96" s="697"/>
      <c r="HD96" s="697"/>
      <c r="HE96" s="697"/>
      <c r="HF96" s="697"/>
      <c r="HG96" s="697"/>
      <c r="HH96" s="697"/>
      <c r="HI96" s="697"/>
      <c r="HJ96" s="697"/>
      <c r="HK96" s="697"/>
      <c r="HL96" s="697"/>
      <c r="HM96" s="697"/>
      <c r="HN96" s="697"/>
      <c r="HO96" s="697"/>
      <c r="HP96" s="697"/>
      <c r="HQ96" s="697"/>
      <c r="HR96" s="697"/>
      <c r="HS96" s="697"/>
    </row>
    <row r="97" spans="1:227" ht="31.5">
      <c r="A97" s="719" t="s">
        <v>286</v>
      </c>
      <c r="B97" s="994" t="s">
        <v>277</v>
      </c>
      <c r="C97" s="995"/>
      <c r="D97" s="996">
        <v>2</v>
      </c>
      <c r="E97" s="996"/>
      <c r="F97" s="997"/>
      <c r="G97" s="998">
        <v>3.5</v>
      </c>
      <c r="H97" s="765">
        <v>105</v>
      </c>
      <c r="I97" s="720">
        <v>36</v>
      </c>
      <c r="J97" s="759">
        <v>18</v>
      </c>
      <c r="K97" s="759"/>
      <c r="L97" s="759">
        <v>18</v>
      </c>
      <c r="M97" s="771">
        <v>69</v>
      </c>
      <c r="N97" s="718"/>
      <c r="O97" s="1068">
        <v>2</v>
      </c>
      <c r="P97" s="1059">
        <v>2</v>
      </c>
      <c r="Q97" s="773"/>
      <c r="R97" s="590"/>
      <c r="S97" s="696">
        <v>0.34285714285714286</v>
      </c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  <c r="AL97" s="697"/>
      <c r="AM97" s="697"/>
      <c r="AN97" s="697"/>
      <c r="AO97" s="697"/>
      <c r="AP97" s="697"/>
      <c r="AQ97" s="697"/>
      <c r="AR97" s="697"/>
      <c r="AS97" s="697"/>
      <c r="AT97" s="697"/>
      <c r="AU97" s="697"/>
      <c r="AV97" s="697"/>
      <c r="AW97" s="697"/>
      <c r="AX97" s="697"/>
      <c r="AY97" s="697"/>
      <c r="AZ97" s="697"/>
      <c r="BA97" s="697"/>
      <c r="BB97" s="697"/>
      <c r="BC97" s="697"/>
      <c r="BD97" s="697"/>
      <c r="BE97" s="697"/>
      <c r="BF97" s="697"/>
      <c r="BG97" s="697"/>
      <c r="BH97" s="697"/>
      <c r="BI97" s="697"/>
      <c r="BJ97" s="697"/>
      <c r="BK97" s="697"/>
      <c r="BL97" s="697"/>
      <c r="BM97" s="697"/>
      <c r="BN97" s="697"/>
      <c r="BO97" s="697"/>
      <c r="BP97" s="697"/>
      <c r="BQ97" s="697"/>
      <c r="BR97" s="697"/>
      <c r="BS97" s="697"/>
      <c r="BT97" s="697"/>
      <c r="BU97" s="697"/>
      <c r="BV97" s="697"/>
      <c r="BW97" s="697"/>
      <c r="BX97" s="697"/>
      <c r="BY97" s="697"/>
      <c r="BZ97" s="697"/>
      <c r="CA97" s="697"/>
      <c r="CB97" s="697"/>
      <c r="CC97" s="697"/>
      <c r="CD97" s="697"/>
      <c r="CE97" s="697"/>
      <c r="CF97" s="697"/>
      <c r="CG97" s="697"/>
      <c r="CH97" s="697"/>
      <c r="CI97" s="697"/>
      <c r="CJ97" s="697"/>
      <c r="CK97" s="697"/>
      <c r="CL97" s="697"/>
      <c r="CM97" s="697"/>
      <c r="CN97" s="697"/>
      <c r="CO97" s="697"/>
      <c r="CP97" s="697"/>
      <c r="CQ97" s="697"/>
      <c r="CR97" s="697"/>
      <c r="CS97" s="697"/>
      <c r="CT97" s="697"/>
      <c r="CU97" s="697"/>
      <c r="CV97" s="697"/>
      <c r="CW97" s="697"/>
      <c r="CX97" s="697"/>
      <c r="CY97" s="697"/>
      <c r="CZ97" s="697"/>
      <c r="DA97" s="697"/>
      <c r="DB97" s="697"/>
      <c r="DC97" s="697"/>
      <c r="DD97" s="697"/>
      <c r="DE97" s="697"/>
      <c r="DF97" s="697"/>
      <c r="DG97" s="697"/>
      <c r="DH97" s="697"/>
      <c r="DI97" s="697"/>
      <c r="DJ97" s="697"/>
      <c r="DK97" s="697"/>
      <c r="DL97" s="697"/>
      <c r="DM97" s="697"/>
      <c r="DN97" s="697"/>
      <c r="DO97" s="697"/>
      <c r="DP97" s="697"/>
      <c r="DQ97" s="697"/>
      <c r="DR97" s="697"/>
      <c r="DS97" s="697"/>
      <c r="DT97" s="697"/>
      <c r="DU97" s="697"/>
      <c r="DV97" s="697"/>
      <c r="DW97" s="697"/>
      <c r="DX97" s="697"/>
      <c r="DY97" s="697"/>
      <c r="DZ97" s="697"/>
      <c r="EA97" s="697"/>
      <c r="EB97" s="697"/>
      <c r="EC97" s="697"/>
      <c r="ED97" s="697"/>
      <c r="EE97" s="697"/>
      <c r="EF97" s="697"/>
      <c r="EG97" s="697"/>
      <c r="EH97" s="697"/>
      <c r="EI97" s="697"/>
      <c r="EJ97" s="697"/>
      <c r="EK97" s="697"/>
      <c r="EL97" s="697"/>
      <c r="EM97" s="697"/>
      <c r="EN97" s="697"/>
      <c r="EO97" s="697"/>
      <c r="EP97" s="697"/>
      <c r="EQ97" s="697"/>
      <c r="ER97" s="697"/>
      <c r="ES97" s="697"/>
      <c r="ET97" s="697"/>
      <c r="EU97" s="697"/>
      <c r="EV97" s="697"/>
      <c r="EW97" s="697"/>
      <c r="EX97" s="697"/>
      <c r="EY97" s="697"/>
      <c r="EZ97" s="697"/>
      <c r="FA97" s="697"/>
      <c r="FB97" s="697"/>
      <c r="FC97" s="697"/>
      <c r="FD97" s="697"/>
      <c r="FE97" s="697"/>
      <c r="FF97" s="697"/>
      <c r="FG97" s="697"/>
      <c r="FH97" s="697"/>
      <c r="FI97" s="697"/>
      <c r="FJ97" s="697"/>
      <c r="FK97" s="697"/>
      <c r="FL97" s="697"/>
      <c r="FM97" s="697"/>
      <c r="FN97" s="697"/>
      <c r="FO97" s="697"/>
      <c r="FP97" s="697"/>
      <c r="FQ97" s="697"/>
      <c r="FR97" s="697"/>
      <c r="FS97" s="697"/>
      <c r="FT97" s="697"/>
      <c r="FU97" s="697"/>
      <c r="FV97" s="697"/>
      <c r="FW97" s="697"/>
      <c r="FX97" s="697"/>
      <c r="FY97" s="697"/>
      <c r="FZ97" s="697"/>
      <c r="GA97" s="697"/>
      <c r="GB97" s="697"/>
      <c r="GC97" s="697"/>
      <c r="GD97" s="697"/>
      <c r="GE97" s="697"/>
      <c r="GF97" s="697"/>
      <c r="GG97" s="697"/>
      <c r="GH97" s="697"/>
      <c r="GI97" s="697"/>
      <c r="GJ97" s="697"/>
      <c r="GK97" s="697"/>
      <c r="GL97" s="697"/>
      <c r="GM97" s="697"/>
      <c r="GN97" s="697"/>
      <c r="GO97" s="697"/>
      <c r="GP97" s="697"/>
      <c r="GQ97" s="697"/>
      <c r="GR97" s="697"/>
      <c r="GS97" s="697"/>
      <c r="GT97" s="697"/>
      <c r="GU97" s="697"/>
      <c r="GV97" s="697"/>
      <c r="GW97" s="697"/>
      <c r="GX97" s="697"/>
      <c r="GY97" s="697"/>
      <c r="GZ97" s="697"/>
      <c r="HA97" s="697"/>
      <c r="HB97" s="697"/>
      <c r="HC97" s="697"/>
      <c r="HD97" s="697"/>
      <c r="HE97" s="697"/>
      <c r="HF97" s="697"/>
      <c r="HG97" s="697"/>
      <c r="HH97" s="697"/>
      <c r="HI97" s="697"/>
      <c r="HJ97" s="697"/>
      <c r="HK97" s="697"/>
      <c r="HL97" s="697"/>
      <c r="HM97" s="697"/>
      <c r="HN97" s="697"/>
      <c r="HO97" s="697"/>
      <c r="HP97" s="697"/>
      <c r="HQ97" s="697"/>
      <c r="HR97" s="697"/>
      <c r="HS97" s="697"/>
    </row>
    <row r="98" spans="1:227" ht="31.5">
      <c r="A98" s="684" t="s">
        <v>312</v>
      </c>
      <c r="B98" s="969" t="s">
        <v>272</v>
      </c>
      <c r="C98" s="688">
        <v>2</v>
      </c>
      <c r="D98" s="689"/>
      <c r="E98" s="689"/>
      <c r="F98" s="783"/>
      <c r="G98" s="687">
        <v>1.5</v>
      </c>
      <c r="H98" s="688">
        <v>45</v>
      </c>
      <c r="I98" s="689">
        <v>18</v>
      </c>
      <c r="J98" s="689"/>
      <c r="K98" s="689"/>
      <c r="L98" s="689">
        <v>18</v>
      </c>
      <c r="M98" s="690">
        <v>27</v>
      </c>
      <c r="N98" s="699"/>
      <c r="O98" s="1064">
        <v>1</v>
      </c>
      <c r="P98" s="1065">
        <v>1</v>
      </c>
      <c r="Q98" s="701"/>
      <c r="R98" s="695"/>
      <c r="S98" s="696">
        <v>0.4</v>
      </c>
      <c r="T98" s="697"/>
      <c r="U98" s="697"/>
      <c r="V98" s="696" t="e">
        <v>#REF!</v>
      </c>
      <c r="W98" s="697">
        <v>7</v>
      </c>
      <c r="X98" s="697"/>
      <c r="Y98" s="697"/>
      <c r="Z98" s="697"/>
      <c r="AA98" s="697"/>
      <c r="AB98" s="697"/>
      <c r="AC98" s="697"/>
      <c r="AD98" s="697"/>
      <c r="AE98" s="697"/>
      <c r="AF98" s="697"/>
      <c r="AG98" s="697"/>
      <c r="AH98" s="697"/>
      <c r="AI98" s="697"/>
      <c r="AJ98" s="697"/>
      <c r="AK98" s="697"/>
      <c r="AL98" s="697"/>
      <c r="AM98" s="697"/>
      <c r="AN98" s="697"/>
      <c r="AO98" s="697"/>
      <c r="AP98" s="697"/>
      <c r="AQ98" s="697"/>
      <c r="AR98" s="697"/>
      <c r="AS98" s="697"/>
      <c r="AT98" s="697"/>
      <c r="AU98" s="697"/>
      <c r="AV98" s="697"/>
      <c r="AW98" s="697"/>
      <c r="AX98" s="697"/>
      <c r="AY98" s="697"/>
      <c r="AZ98" s="697"/>
      <c r="BA98" s="697"/>
      <c r="BB98" s="697"/>
      <c r="BC98" s="697"/>
      <c r="BD98" s="697"/>
      <c r="BE98" s="697"/>
      <c r="BF98" s="697"/>
      <c r="BG98" s="697"/>
      <c r="BH98" s="697"/>
      <c r="BI98" s="697"/>
      <c r="BJ98" s="697"/>
      <c r="BK98" s="697"/>
      <c r="BL98" s="697"/>
      <c r="BM98" s="697"/>
      <c r="BN98" s="697"/>
      <c r="BO98" s="697"/>
      <c r="BP98" s="697"/>
      <c r="BQ98" s="697"/>
      <c r="BR98" s="697"/>
      <c r="BS98" s="697"/>
      <c r="BT98" s="697"/>
      <c r="BU98" s="697"/>
      <c r="BV98" s="697"/>
      <c r="BW98" s="697"/>
      <c r="BX98" s="697"/>
      <c r="BY98" s="697"/>
      <c r="BZ98" s="697"/>
      <c r="CA98" s="697"/>
      <c r="CB98" s="697"/>
      <c r="CC98" s="697"/>
      <c r="CD98" s="697"/>
      <c r="CE98" s="697"/>
      <c r="CF98" s="697"/>
      <c r="CG98" s="697"/>
      <c r="CH98" s="697"/>
      <c r="CI98" s="697"/>
      <c r="CJ98" s="697"/>
      <c r="CK98" s="697"/>
      <c r="CL98" s="697"/>
      <c r="CM98" s="697"/>
      <c r="CN98" s="697"/>
      <c r="CO98" s="697"/>
      <c r="CP98" s="697"/>
      <c r="CQ98" s="697"/>
      <c r="CR98" s="697"/>
      <c r="CS98" s="697"/>
      <c r="CT98" s="697"/>
      <c r="CU98" s="697"/>
      <c r="CV98" s="697"/>
      <c r="CW98" s="697"/>
      <c r="CX98" s="697"/>
      <c r="CY98" s="697"/>
      <c r="CZ98" s="697"/>
      <c r="DA98" s="697"/>
      <c r="DB98" s="697"/>
      <c r="DC98" s="697"/>
      <c r="DD98" s="697"/>
      <c r="DE98" s="697"/>
      <c r="DF98" s="697"/>
      <c r="DG98" s="697"/>
      <c r="DH98" s="697"/>
      <c r="DI98" s="697"/>
      <c r="DJ98" s="697"/>
      <c r="DK98" s="697"/>
      <c r="DL98" s="697"/>
      <c r="DM98" s="697"/>
      <c r="DN98" s="697"/>
      <c r="DO98" s="697"/>
      <c r="DP98" s="697"/>
      <c r="DQ98" s="697"/>
      <c r="DR98" s="697"/>
      <c r="DS98" s="697"/>
      <c r="DT98" s="697"/>
      <c r="DU98" s="697"/>
      <c r="DV98" s="697"/>
      <c r="DW98" s="697"/>
      <c r="DX98" s="697"/>
      <c r="DY98" s="697"/>
      <c r="DZ98" s="697"/>
      <c r="EA98" s="697"/>
      <c r="EB98" s="697"/>
      <c r="EC98" s="697"/>
      <c r="ED98" s="697"/>
      <c r="EE98" s="697"/>
      <c r="EF98" s="697"/>
      <c r="EG98" s="697"/>
      <c r="EH98" s="697"/>
      <c r="EI98" s="697"/>
      <c r="EJ98" s="697"/>
      <c r="EK98" s="697"/>
      <c r="EL98" s="697"/>
      <c r="EM98" s="697"/>
      <c r="EN98" s="697"/>
      <c r="EO98" s="697"/>
      <c r="EP98" s="697"/>
      <c r="EQ98" s="697"/>
      <c r="ER98" s="697"/>
      <c r="ES98" s="697"/>
      <c r="ET98" s="697"/>
      <c r="EU98" s="697"/>
      <c r="EV98" s="697"/>
      <c r="EW98" s="697"/>
      <c r="EX98" s="697"/>
      <c r="EY98" s="697"/>
      <c r="EZ98" s="697"/>
      <c r="FA98" s="697"/>
      <c r="FB98" s="697"/>
      <c r="FC98" s="697"/>
      <c r="FD98" s="697"/>
      <c r="FE98" s="697"/>
      <c r="FF98" s="697"/>
      <c r="FG98" s="697"/>
      <c r="FH98" s="697"/>
      <c r="FI98" s="697"/>
      <c r="FJ98" s="697"/>
      <c r="FK98" s="697"/>
      <c r="FL98" s="697"/>
      <c r="FM98" s="697"/>
      <c r="FN98" s="697"/>
      <c r="FO98" s="697"/>
      <c r="FP98" s="697"/>
      <c r="FQ98" s="697"/>
      <c r="FR98" s="697"/>
      <c r="FS98" s="697"/>
      <c r="FT98" s="697"/>
      <c r="FU98" s="697"/>
      <c r="FV98" s="697"/>
      <c r="FW98" s="697"/>
      <c r="FX98" s="697"/>
      <c r="FY98" s="697"/>
      <c r="FZ98" s="697"/>
      <c r="GA98" s="697"/>
      <c r="GB98" s="697"/>
      <c r="GC98" s="697"/>
      <c r="GD98" s="697"/>
      <c r="GE98" s="697"/>
      <c r="GF98" s="697"/>
      <c r="GG98" s="697"/>
      <c r="GH98" s="697"/>
      <c r="GI98" s="697"/>
      <c r="GJ98" s="697"/>
      <c r="GK98" s="697"/>
      <c r="GL98" s="697"/>
      <c r="GM98" s="697"/>
      <c r="GN98" s="697"/>
      <c r="GO98" s="697"/>
      <c r="GP98" s="697"/>
      <c r="GQ98" s="697"/>
      <c r="GR98" s="697"/>
      <c r="GS98" s="697"/>
      <c r="GT98" s="697"/>
      <c r="GU98" s="697"/>
      <c r="GV98" s="697"/>
      <c r="GW98" s="697"/>
      <c r="GX98" s="697"/>
      <c r="GY98" s="697"/>
      <c r="GZ98" s="697"/>
      <c r="HA98" s="697"/>
      <c r="HB98" s="697"/>
      <c r="HC98" s="697"/>
      <c r="HD98" s="697"/>
      <c r="HE98" s="697"/>
      <c r="HF98" s="697"/>
      <c r="HG98" s="697"/>
      <c r="HH98" s="697"/>
      <c r="HI98" s="697"/>
      <c r="HJ98" s="697"/>
      <c r="HK98" s="697"/>
      <c r="HL98" s="697"/>
      <c r="HM98" s="697"/>
      <c r="HN98" s="697"/>
      <c r="HO98" s="697"/>
      <c r="HP98" s="697"/>
      <c r="HQ98" s="697"/>
      <c r="HR98" s="697"/>
      <c r="HS98" s="697"/>
    </row>
  </sheetData>
  <sheetProtection selectLockedCells="1" selectUnlockedCells="1"/>
  <mergeCells count="50"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  <mergeCell ref="A43:AU43"/>
    <mergeCell ref="A28:B28"/>
    <mergeCell ref="C28:F28"/>
    <mergeCell ref="A29:AU29"/>
    <mergeCell ref="A31:B31"/>
    <mergeCell ref="C31:F31"/>
    <mergeCell ref="A32:B32"/>
    <mergeCell ref="C32:F32"/>
    <mergeCell ref="A17:B17"/>
    <mergeCell ref="C17:F17"/>
    <mergeCell ref="A18:AU18"/>
    <mergeCell ref="A25:B25"/>
    <mergeCell ref="C25:F25"/>
    <mergeCell ref="A26:AU26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9"/>
  <sheetViews>
    <sheetView view="pageBreakPreview" zoomScale="75" zoomScaleNormal="75" zoomScaleSheetLayoutView="75" zoomScalePageLayoutView="0" workbookViewId="0" topLeftCell="A67">
      <selection activeCell="BD77" sqref="BD77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430" t="s">
        <v>316</v>
      </c>
      <c r="B1" s="1431"/>
      <c r="C1" s="1432"/>
      <c r="D1" s="1432"/>
      <c r="E1" s="1432"/>
      <c r="F1" s="1432"/>
      <c r="G1" s="1431"/>
      <c r="H1" s="1431"/>
      <c r="I1" s="1431"/>
      <c r="J1" s="1431"/>
      <c r="K1" s="1431"/>
      <c r="L1" s="1431"/>
      <c r="M1" s="1431"/>
      <c r="N1" s="1432"/>
      <c r="O1" s="1432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3"/>
    </row>
    <row r="2" spans="1:47" s="6" customFormat="1" ht="33" customHeight="1" thickBot="1">
      <c r="A2" s="1434" t="s">
        <v>1</v>
      </c>
      <c r="B2" s="1435" t="s">
        <v>2</v>
      </c>
      <c r="C2" s="1436" t="s">
        <v>3</v>
      </c>
      <c r="D2" s="1437"/>
      <c r="E2" s="1437"/>
      <c r="F2" s="1438"/>
      <c r="G2" s="1221" t="s">
        <v>4</v>
      </c>
      <c r="H2" s="1219" t="s">
        <v>5</v>
      </c>
      <c r="I2" s="1219"/>
      <c r="J2" s="1219"/>
      <c r="K2" s="1219"/>
      <c r="L2" s="1219"/>
      <c r="M2" s="1435"/>
      <c r="N2" s="1448" t="s">
        <v>6</v>
      </c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49"/>
      <c r="AR2" s="1449"/>
      <c r="AS2" s="1449"/>
      <c r="AT2" s="1449"/>
      <c r="AU2" s="1450"/>
    </row>
    <row r="3" spans="1:47" s="6" customFormat="1" ht="17.25" customHeight="1" thickBot="1">
      <c r="A3" s="1434"/>
      <c r="B3" s="1435"/>
      <c r="C3" s="1439"/>
      <c r="D3" s="1220"/>
      <c r="E3" s="1220"/>
      <c r="F3" s="1440"/>
      <c r="G3" s="1221"/>
      <c r="H3" s="1214" t="s">
        <v>7</v>
      </c>
      <c r="I3" s="1215" t="s">
        <v>8</v>
      </c>
      <c r="J3" s="1215"/>
      <c r="K3" s="1215"/>
      <c r="L3" s="1215"/>
      <c r="M3" s="1216" t="s">
        <v>9</v>
      </c>
      <c r="N3" s="1451" t="s">
        <v>10</v>
      </c>
      <c r="O3" s="1452"/>
      <c r="P3" s="1453"/>
      <c r="Q3" s="1454" t="s">
        <v>11</v>
      </c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1455"/>
      <c r="AL3" s="1455"/>
      <c r="AM3" s="1455"/>
      <c r="AN3" s="1455"/>
      <c r="AO3" s="1455"/>
      <c r="AP3" s="1455"/>
      <c r="AQ3" s="1455"/>
      <c r="AR3" s="1455"/>
      <c r="AS3" s="1455"/>
      <c r="AT3" s="1455"/>
      <c r="AU3" s="1456"/>
    </row>
    <row r="4" spans="1:47" s="6" customFormat="1" ht="15.75" customHeight="1" thickBot="1">
      <c r="A4" s="1434"/>
      <c r="B4" s="1435"/>
      <c r="C4" s="1441"/>
      <c r="D4" s="1442"/>
      <c r="E4" s="1442"/>
      <c r="F4" s="1443"/>
      <c r="G4" s="1221"/>
      <c r="H4" s="1214"/>
      <c r="I4" s="1212" t="s">
        <v>12</v>
      </c>
      <c r="J4" s="1227" t="s">
        <v>13</v>
      </c>
      <c r="K4" s="1227"/>
      <c r="L4" s="1227"/>
      <c r="M4" s="1216"/>
      <c r="N4" s="1457" t="s">
        <v>14</v>
      </c>
      <c r="O4" s="1458"/>
      <c r="P4" s="1458"/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8"/>
      <c r="AH4" s="1458"/>
      <c r="AI4" s="1458"/>
      <c r="AJ4" s="1458"/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9"/>
    </row>
    <row r="5" spans="1:47" s="6" customFormat="1" ht="12.75" customHeight="1" thickBot="1">
      <c r="A5" s="1434"/>
      <c r="B5" s="1219"/>
      <c r="C5" s="1229" t="s">
        <v>15</v>
      </c>
      <c r="D5" s="1231" t="s">
        <v>16</v>
      </c>
      <c r="E5" s="1463" t="s">
        <v>17</v>
      </c>
      <c r="F5" s="1463"/>
      <c r="G5" s="1221"/>
      <c r="H5" s="1214"/>
      <c r="I5" s="1212"/>
      <c r="J5" s="1211" t="s">
        <v>18</v>
      </c>
      <c r="K5" s="1212" t="s">
        <v>19</v>
      </c>
      <c r="L5" s="1212" t="s">
        <v>20</v>
      </c>
      <c r="M5" s="1216"/>
      <c r="N5" s="1460"/>
      <c r="O5" s="1461"/>
      <c r="P5" s="1461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G5" s="1461"/>
      <c r="AH5" s="1461"/>
      <c r="AI5" s="1461"/>
      <c r="AJ5" s="1461"/>
      <c r="AK5" s="1461"/>
      <c r="AL5" s="1461"/>
      <c r="AM5" s="1461"/>
      <c r="AN5" s="1461"/>
      <c r="AO5" s="1461"/>
      <c r="AP5" s="1461"/>
      <c r="AQ5" s="1461"/>
      <c r="AR5" s="1461"/>
      <c r="AS5" s="1461"/>
      <c r="AT5" s="1461"/>
      <c r="AU5" s="1462"/>
    </row>
    <row r="6" spans="1:47" s="6" customFormat="1" ht="16.5" thickBot="1">
      <c r="A6" s="1434"/>
      <c r="B6" s="1219"/>
      <c r="C6" s="1229"/>
      <c r="D6" s="1231"/>
      <c r="E6" s="1464"/>
      <c r="F6" s="1464"/>
      <c r="G6" s="1221"/>
      <c r="H6" s="1214"/>
      <c r="I6" s="1212"/>
      <c r="J6" s="1211"/>
      <c r="K6" s="1212"/>
      <c r="L6" s="1212"/>
      <c r="M6" s="1216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434"/>
      <c r="B7" s="1219"/>
      <c r="C7" s="1229"/>
      <c r="D7" s="1231"/>
      <c r="E7" s="1447" t="s">
        <v>23</v>
      </c>
      <c r="F7" s="1223" t="s">
        <v>24</v>
      </c>
      <c r="G7" s="1221"/>
      <c r="H7" s="1214"/>
      <c r="I7" s="1212"/>
      <c r="J7" s="1211"/>
      <c r="K7" s="1212"/>
      <c r="L7" s="1212"/>
      <c r="M7" s="1216"/>
      <c r="N7" s="1444" t="s">
        <v>25</v>
      </c>
      <c r="O7" s="1445"/>
      <c r="P7" s="1445"/>
      <c r="Q7" s="1445"/>
      <c r="R7" s="1445"/>
      <c r="S7" s="1445"/>
      <c r="T7" s="1445"/>
      <c r="U7" s="1445"/>
      <c r="V7" s="1445"/>
      <c r="W7" s="1445"/>
      <c r="X7" s="1445"/>
      <c r="Y7" s="1445"/>
      <c r="Z7" s="1445"/>
      <c r="AA7" s="1445"/>
      <c r="AB7" s="1445"/>
      <c r="AC7" s="1445"/>
      <c r="AD7" s="1445"/>
      <c r="AE7" s="1445"/>
      <c r="AF7" s="1445"/>
      <c r="AG7" s="1445"/>
      <c r="AH7" s="1445"/>
      <c r="AI7" s="1445"/>
      <c r="AJ7" s="1445"/>
      <c r="AK7" s="1445"/>
      <c r="AL7" s="1445"/>
      <c r="AM7" s="1445"/>
      <c r="AN7" s="1445"/>
      <c r="AO7" s="1445"/>
      <c r="AP7" s="1445"/>
      <c r="AQ7" s="1445"/>
      <c r="AR7" s="1445"/>
      <c r="AS7" s="1445"/>
      <c r="AT7" s="1445"/>
      <c r="AU7" s="1446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434"/>
      <c r="B8" s="1219"/>
      <c r="C8" s="1229"/>
      <c r="D8" s="1231"/>
      <c r="E8" s="1447"/>
      <c r="F8" s="1223"/>
      <c r="G8" s="1221"/>
      <c r="H8" s="1214"/>
      <c r="I8" s="1212"/>
      <c r="J8" s="1211"/>
      <c r="K8" s="1212"/>
      <c r="L8" s="1212"/>
      <c r="M8" s="1216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82" t="s">
        <v>222</v>
      </c>
      <c r="B10" s="1483"/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483"/>
      <c r="AL10" s="1483"/>
      <c r="AM10" s="1483"/>
      <c r="AN10" s="1483"/>
      <c r="AO10" s="1483"/>
      <c r="AP10" s="1483"/>
      <c r="AQ10" s="1483"/>
      <c r="AR10" s="1483"/>
      <c r="AS10" s="1483"/>
      <c r="AT10" s="1483"/>
      <c r="AU10" s="1484"/>
      <c r="AX10" s="6" t="s">
        <v>320</v>
      </c>
    </row>
    <row r="11" spans="1:51" s="6" customFormat="1" ht="16.5" customHeight="1" hidden="1" thickBot="1">
      <c r="A11" s="1504" t="s">
        <v>217</v>
      </c>
      <c r="B11" s="1505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0"/>
      <c r="O11" s="1500"/>
      <c r="P11" s="1500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1505"/>
      <c r="AK11" s="1505"/>
      <c r="AL11" s="1505"/>
      <c r="AM11" s="1505"/>
      <c r="AN11" s="1505"/>
      <c r="AO11" s="1505"/>
      <c r="AP11" s="1505"/>
      <c r="AQ11" s="1505"/>
      <c r="AR11" s="1505"/>
      <c r="AS11" s="1505"/>
      <c r="AT11" s="1505"/>
      <c r="AU11" s="150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65" t="s">
        <v>228</v>
      </c>
      <c r="B17" s="1466"/>
      <c r="C17" s="1492"/>
      <c r="D17" s="1493"/>
      <c r="E17" s="1493"/>
      <c r="F17" s="1494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514" t="s">
        <v>219</v>
      </c>
      <c r="B18" s="1515"/>
      <c r="C18" s="1515"/>
      <c r="D18" s="1515"/>
      <c r="E18" s="1515"/>
      <c r="F18" s="1515"/>
      <c r="G18" s="1515"/>
      <c r="H18" s="1526"/>
      <c r="I18" s="1526"/>
      <c r="J18" s="1526"/>
      <c r="K18" s="1526"/>
      <c r="L18" s="1526"/>
      <c r="M18" s="1526"/>
      <c r="N18" s="1526"/>
      <c r="O18" s="1526"/>
      <c r="P18" s="1526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1515"/>
      <c r="AJ18" s="1515"/>
      <c r="AK18" s="1515"/>
      <c r="AL18" s="1515"/>
      <c r="AM18" s="1515"/>
      <c r="AN18" s="1515"/>
      <c r="AO18" s="1515"/>
      <c r="AP18" s="1515"/>
      <c r="AQ18" s="1515"/>
      <c r="AR18" s="1515"/>
      <c r="AS18" s="1515"/>
      <c r="AT18" s="1515"/>
      <c r="AU18" s="1516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502" t="s">
        <v>241</v>
      </c>
      <c r="B25" s="1503"/>
      <c r="C25" s="1490"/>
      <c r="D25" s="1491"/>
      <c r="E25" s="1491"/>
      <c r="F25" s="1491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95" t="s">
        <v>256</v>
      </c>
      <c r="B26" s="1496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7"/>
      <c r="O26" s="1497"/>
      <c r="P26" s="1497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8"/>
      <c r="AE26" s="1498"/>
      <c r="AF26" s="1498"/>
      <c r="AG26" s="1498"/>
      <c r="AH26" s="1498"/>
      <c r="AI26" s="1498"/>
      <c r="AJ26" s="1498"/>
      <c r="AK26" s="1498"/>
      <c r="AL26" s="1498"/>
      <c r="AM26" s="1498"/>
      <c r="AN26" s="1498"/>
      <c r="AO26" s="1498"/>
      <c r="AP26" s="1498"/>
      <c r="AQ26" s="1498"/>
      <c r="AR26" s="1498"/>
      <c r="AS26" s="1498"/>
      <c r="AT26" s="1498"/>
      <c r="AU26" s="1499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65" t="s">
        <v>230</v>
      </c>
      <c r="B28" s="1466"/>
      <c r="C28" s="1487"/>
      <c r="D28" s="1488"/>
      <c r="E28" s="1488"/>
      <c r="F28" s="1489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95" t="s">
        <v>246</v>
      </c>
      <c r="B29" s="1496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7"/>
      <c r="O29" s="1497"/>
      <c r="P29" s="1497"/>
      <c r="Q29" s="1498"/>
      <c r="R29" s="1498"/>
      <c r="S29" s="1498"/>
      <c r="T29" s="1498"/>
      <c r="U29" s="1498"/>
      <c r="V29" s="1498"/>
      <c r="W29" s="1498"/>
      <c r="X29" s="1498"/>
      <c r="Y29" s="1498"/>
      <c r="Z29" s="1498"/>
      <c r="AA29" s="1498"/>
      <c r="AB29" s="1498"/>
      <c r="AC29" s="1498"/>
      <c r="AD29" s="1498"/>
      <c r="AE29" s="1498"/>
      <c r="AF29" s="1498"/>
      <c r="AG29" s="1498"/>
      <c r="AH29" s="1498"/>
      <c r="AI29" s="1498"/>
      <c r="AJ29" s="1498"/>
      <c r="AK29" s="1498"/>
      <c r="AL29" s="1498"/>
      <c r="AM29" s="1498"/>
      <c r="AN29" s="1498"/>
      <c r="AO29" s="1498"/>
      <c r="AP29" s="1498"/>
      <c r="AQ29" s="1498"/>
      <c r="AR29" s="1498"/>
      <c r="AS29" s="1498"/>
      <c r="AT29" s="1498"/>
      <c r="AU29" s="1499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65" t="s">
        <v>231</v>
      </c>
      <c r="B31" s="1466"/>
      <c r="C31" s="1487"/>
      <c r="D31" s="1488"/>
      <c r="E31" s="1488"/>
      <c r="F31" s="1489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65" t="s">
        <v>232</v>
      </c>
      <c r="B32" s="1466"/>
      <c r="C32" s="1487"/>
      <c r="D32" s="1488"/>
      <c r="E32" s="1488"/>
      <c r="F32" s="1489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82" t="s">
        <v>233</v>
      </c>
      <c r="B33" s="1483"/>
      <c r="C33" s="1483"/>
      <c r="D33" s="1483"/>
      <c r="E33" s="1483"/>
      <c r="F33" s="1483"/>
      <c r="G33" s="1483"/>
      <c r="H33" s="1483"/>
      <c r="I33" s="1483"/>
      <c r="J33" s="1483"/>
      <c r="K33" s="1483"/>
      <c r="L33" s="1483"/>
      <c r="M33" s="1483"/>
      <c r="N33" s="1507"/>
      <c r="O33" s="1507"/>
      <c r="P33" s="1507"/>
      <c r="Q33" s="1507"/>
      <c r="R33" s="1507"/>
      <c r="S33" s="1507"/>
      <c r="T33" s="1507"/>
      <c r="U33" s="1507"/>
      <c r="V33" s="1507"/>
      <c r="W33" s="1507"/>
      <c r="X33" s="1507"/>
      <c r="Y33" s="1507"/>
      <c r="Z33" s="1507"/>
      <c r="AA33" s="1507"/>
      <c r="AB33" s="1507"/>
      <c r="AC33" s="1507"/>
      <c r="AD33" s="1507"/>
      <c r="AE33" s="1507"/>
      <c r="AF33" s="1507"/>
      <c r="AG33" s="1507"/>
      <c r="AH33" s="1507"/>
      <c r="AI33" s="1507"/>
      <c r="AJ33" s="1507"/>
      <c r="AK33" s="1507"/>
      <c r="AL33" s="1507"/>
      <c r="AM33" s="1507"/>
      <c r="AN33" s="1507"/>
      <c r="AO33" s="1507"/>
      <c r="AP33" s="1507"/>
      <c r="AQ33" s="1507"/>
      <c r="AR33" s="1507"/>
      <c r="AS33" s="1507"/>
      <c r="AT33" s="1507"/>
      <c r="AU33" s="1508"/>
    </row>
    <row r="34" spans="1:47" s="6" customFormat="1" ht="20.25" customHeight="1" hidden="1" thickBot="1">
      <c r="A34" s="1482" t="s">
        <v>217</v>
      </c>
      <c r="B34" s="1500"/>
      <c r="C34" s="1500"/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1500"/>
      <c r="AL34" s="1500"/>
      <c r="AM34" s="1500"/>
      <c r="AN34" s="1500"/>
      <c r="AO34" s="1500"/>
      <c r="AP34" s="1500"/>
      <c r="AQ34" s="1500"/>
      <c r="AR34" s="1500"/>
      <c r="AS34" s="1500"/>
      <c r="AT34" s="1500"/>
      <c r="AU34" s="1501"/>
    </row>
    <row r="35" spans="1:47" s="6" customFormat="1" ht="21.75" customHeight="1" hidden="1" thickBot="1">
      <c r="A35" s="1511" t="s">
        <v>257</v>
      </c>
      <c r="B35" s="1512"/>
      <c r="C35" s="1512"/>
      <c r="D35" s="1512"/>
      <c r="E35" s="1512"/>
      <c r="F35" s="1512"/>
      <c r="G35" s="1512"/>
      <c r="H35" s="1512"/>
      <c r="I35" s="1512"/>
      <c r="J35" s="1512"/>
      <c r="K35" s="1512"/>
      <c r="L35" s="1512"/>
      <c r="M35" s="1512"/>
      <c r="N35" s="1512"/>
      <c r="O35" s="1512"/>
      <c r="P35" s="1512"/>
      <c r="Q35" s="1512"/>
      <c r="R35" s="1512"/>
      <c r="S35" s="1512"/>
      <c r="T35" s="1512"/>
      <c r="U35" s="1512"/>
      <c r="V35" s="1512"/>
      <c r="W35" s="1512"/>
      <c r="X35" s="1512"/>
      <c r="Y35" s="1512"/>
      <c r="Z35" s="1512"/>
      <c r="AA35" s="1512"/>
      <c r="AB35" s="1512"/>
      <c r="AC35" s="1512"/>
      <c r="AD35" s="1512"/>
      <c r="AE35" s="1512"/>
      <c r="AF35" s="1512"/>
      <c r="AG35" s="1512"/>
      <c r="AH35" s="1512"/>
      <c r="AI35" s="1512"/>
      <c r="AJ35" s="1512"/>
      <c r="AK35" s="1512"/>
      <c r="AL35" s="1512"/>
      <c r="AM35" s="1512"/>
      <c r="AN35" s="1512"/>
      <c r="AO35" s="1512"/>
      <c r="AP35" s="1512"/>
      <c r="AQ35" s="1512"/>
      <c r="AR35" s="1512"/>
      <c r="AS35" s="1512"/>
      <c r="AT35" s="1512"/>
      <c r="AU35" s="1513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523" t="s">
        <v>234</v>
      </c>
      <c r="B40" s="1524"/>
      <c r="C40" s="1517"/>
      <c r="D40" s="1518"/>
      <c r="E40" s="1518"/>
      <c r="F40" s="1519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514" t="s">
        <v>219</v>
      </c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5"/>
      <c r="W43" s="1515"/>
      <c r="X43" s="1515"/>
      <c r="Y43" s="1515"/>
      <c r="Z43" s="1515"/>
      <c r="AA43" s="1515"/>
      <c r="AB43" s="1515"/>
      <c r="AC43" s="1515"/>
      <c r="AD43" s="1515"/>
      <c r="AE43" s="1515"/>
      <c r="AF43" s="1515"/>
      <c r="AG43" s="1515"/>
      <c r="AH43" s="1515"/>
      <c r="AI43" s="1515"/>
      <c r="AJ43" s="1515"/>
      <c r="AK43" s="1515"/>
      <c r="AL43" s="1515"/>
      <c r="AM43" s="1515"/>
      <c r="AN43" s="1515"/>
      <c r="AO43" s="1515"/>
      <c r="AP43" s="1515"/>
      <c r="AQ43" s="1515"/>
      <c r="AR43" s="1515"/>
      <c r="AS43" s="1515"/>
      <c r="AT43" s="1515"/>
      <c r="AU43" s="1516"/>
      <c r="AV43" s="683"/>
    </row>
    <row r="44" spans="1:48" s="6" customFormat="1" ht="18" customHeight="1" hidden="1" thickBot="1">
      <c r="A44" s="1520" t="s">
        <v>321</v>
      </c>
      <c r="B44" s="1521"/>
      <c r="C44" s="1521"/>
      <c r="D44" s="1521"/>
      <c r="E44" s="1521"/>
      <c r="F44" s="1521"/>
      <c r="G44" s="1521"/>
      <c r="H44" s="1521"/>
      <c r="I44" s="1521"/>
      <c r="J44" s="1521"/>
      <c r="K44" s="1521"/>
      <c r="L44" s="1521"/>
      <c r="M44" s="1521"/>
      <c r="N44" s="1512"/>
      <c r="O44" s="1512"/>
      <c r="P44" s="1512"/>
      <c r="Q44" s="1521"/>
      <c r="R44" s="1521"/>
      <c r="S44" s="1521"/>
      <c r="T44" s="1521"/>
      <c r="U44" s="1521"/>
      <c r="V44" s="1521"/>
      <c r="W44" s="1521"/>
      <c r="X44" s="1521"/>
      <c r="Y44" s="1521"/>
      <c r="Z44" s="1521"/>
      <c r="AA44" s="1521"/>
      <c r="AB44" s="1521"/>
      <c r="AC44" s="1521"/>
      <c r="AD44" s="1521"/>
      <c r="AE44" s="1521"/>
      <c r="AF44" s="1521"/>
      <c r="AG44" s="1521"/>
      <c r="AH44" s="1521"/>
      <c r="AI44" s="1521"/>
      <c r="AJ44" s="1521"/>
      <c r="AK44" s="1521"/>
      <c r="AL44" s="1521"/>
      <c r="AM44" s="1521"/>
      <c r="AN44" s="1521"/>
      <c r="AO44" s="1521"/>
      <c r="AP44" s="1521"/>
      <c r="AQ44" s="1521"/>
      <c r="AR44" s="1521"/>
      <c r="AS44" s="1521"/>
      <c r="AT44" s="1521"/>
      <c r="AU44" s="1522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2.25" hidden="1" thickBot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2.25" hidden="1" thickBot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2.25" hidden="1" thickBot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37"/>
      <c r="B64" s="1538"/>
      <c r="C64" s="1537"/>
      <c r="D64" s="1539"/>
      <c r="E64" s="1539"/>
      <c r="F64" s="1538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65"/>
      <c r="B65" s="1466"/>
      <c r="C65" s="1471"/>
      <c r="D65" s="1472"/>
      <c r="E65" s="1472"/>
      <c r="F65" s="1473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/>
      <c r="D70" s="770">
        <v>1</v>
      </c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595" t="s">
        <v>282</v>
      </c>
      <c r="B73" s="981" t="s">
        <v>262</v>
      </c>
      <c r="C73" s="982">
        <v>1</v>
      </c>
      <c r="D73" s="983"/>
      <c r="E73" s="983"/>
      <c r="F73" s="984"/>
      <c r="G73" s="1028">
        <v>6</v>
      </c>
      <c r="H73" s="766">
        <v>180</v>
      </c>
      <c r="I73" s="592">
        <v>60</v>
      </c>
      <c r="J73" s="592">
        <v>30</v>
      </c>
      <c r="K73" s="592"/>
      <c r="L73" s="592">
        <v>30</v>
      </c>
      <c r="M73" s="770">
        <v>120</v>
      </c>
      <c r="N73" s="1043">
        <v>4</v>
      </c>
      <c r="O73" s="723"/>
      <c r="P73" s="724"/>
      <c r="Q73" s="774"/>
      <c r="R73" s="585"/>
      <c r="S73" s="696">
        <v>0.3333333333333333</v>
      </c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754" t="s">
        <v>288</v>
      </c>
      <c r="B74" s="1001" t="s">
        <v>294</v>
      </c>
      <c r="C74" s="1002"/>
      <c r="D74" s="1003">
        <v>1</v>
      </c>
      <c r="E74" s="1003"/>
      <c r="F74" s="1004"/>
      <c r="G74" s="1029">
        <v>4.5</v>
      </c>
      <c r="H74" s="970">
        <v>135</v>
      </c>
      <c r="I74" s="930">
        <v>45</v>
      </c>
      <c r="J74" s="930">
        <v>30</v>
      </c>
      <c r="K74" s="930">
        <v>15</v>
      </c>
      <c r="L74" s="930"/>
      <c r="M74" s="971">
        <v>90</v>
      </c>
      <c r="N74" s="1046">
        <v>3</v>
      </c>
      <c r="O74" s="933"/>
      <c r="P74" s="972"/>
      <c r="Q74" s="958"/>
      <c r="R74" s="974"/>
      <c r="S74" s="696">
        <v>0.3333333333333333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</row>
    <row r="75" spans="7:14" ht="15.75">
      <c r="G75" s="3">
        <f>SUM(G67:G74)</f>
        <v>31</v>
      </c>
      <c r="N75" s="3">
        <f>SUM(N67:N74)</f>
        <v>22</v>
      </c>
    </row>
    <row r="80" spans="1:227" ht="15.75">
      <c r="A80" s="855" t="s">
        <v>224</v>
      </c>
      <c r="B80" s="856" t="s">
        <v>218</v>
      </c>
      <c r="C80" s="857"/>
      <c r="D80" s="717">
        <v>2</v>
      </c>
      <c r="E80" s="858"/>
      <c r="F80" s="859"/>
      <c r="G80" s="860">
        <v>3</v>
      </c>
      <c r="H80" s="861">
        <v>90</v>
      </c>
      <c r="I80" s="862">
        <v>36</v>
      </c>
      <c r="J80" s="863">
        <v>18</v>
      </c>
      <c r="K80" s="863"/>
      <c r="L80" s="863">
        <v>18</v>
      </c>
      <c r="M80" s="864">
        <v>54</v>
      </c>
      <c r="N80" s="865"/>
      <c r="O80" s="1047">
        <v>2</v>
      </c>
      <c r="P80" s="1047">
        <v>2</v>
      </c>
      <c r="Q80" s="867"/>
      <c r="R80" s="58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</row>
    <row r="81" spans="1:227" ht="31.5">
      <c r="A81" s="595" t="s">
        <v>227</v>
      </c>
      <c r="B81" s="798" t="s">
        <v>33</v>
      </c>
      <c r="C81" s="799">
        <v>2</v>
      </c>
      <c r="D81" s="800"/>
      <c r="E81" s="800"/>
      <c r="F81" s="801"/>
      <c r="G81" s="802">
        <v>2</v>
      </c>
      <c r="H81" s="803">
        <v>60</v>
      </c>
      <c r="I81" s="804">
        <v>36</v>
      </c>
      <c r="J81" s="805"/>
      <c r="K81" s="805"/>
      <c r="L81" s="805">
        <v>36</v>
      </c>
      <c r="M81" s="806">
        <v>24</v>
      </c>
      <c r="N81" s="799"/>
      <c r="O81" s="1048">
        <v>2</v>
      </c>
      <c r="P81" s="1049">
        <v>2</v>
      </c>
      <c r="Q81" s="593"/>
      <c r="R81" s="58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</row>
    <row r="82" spans="1:227" ht="31.5">
      <c r="A82" s="684" t="s">
        <v>244</v>
      </c>
      <c r="B82" s="827" t="s">
        <v>220</v>
      </c>
      <c r="C82" s="828"/>
      <c r="D82" s="829">
        <v>2</v>
      </c>
      <c r="E82" s="830"/>
      <c r="F82" s="831"/>
      <c r="G82" s="1012">
        <v>3</v>
      </c>
      <c r="H82" s="1013">
        <v>90</v>
      </c>
      <c r="I82" s="1014">
        <v>36</v>
      </c>
      <c r="J82" s="1015">
        <v>18</v>
      </c>
      <c r="K82" s="1016"/>
      <c r="L82" s="1015">
        <v>18</v>
      </c>
      <c r="M82" s="1017">
        <v>54</v>
      </c>
      <c r="N82" s="1018"/>
      <c r="O82" s="1050">
        <v>2</v>
      </c>
      <c r="P82" s="1051">
        <v>2</v>
      </c>
      <c r="Q82" s="834"/>
      <c r="R82" s="590"/>
      <c r="S82" s="629">
        <v>0.4</v>
      </c>
      <c r="T82" s="626"/>
      <c r="U82" s="626"/>
      <c r="V82" s="626"/>
      <c r="W82" s="626"/>
      <c r="X82" s="626"/>
      <c r="Y82" s="626"/>
      <c r="Z82" s="626"/>
      <c r="AA82" s="626"/>
      <c r="AB82" s="626"/>
      <c r="AC82" s="626"/>
      <c r="AD82" s="626"/>
      <c r="AE82" s="626"/>
      <c r="AF82" s="626"/>
      <c r="AG82" s="626"/>
      <c r="AH82" s="626"/>
      <c r="AI82" s="626"/>
      <c r="AJ82" s="626"/>
      <c r="AK82" s="626"/>
      <c r="AL82" s="626"/>
      <c r="AM82" s="626"/>
      <c r="AN82" s="626"/>
      <c r="AO82" s="626"/>
      <c r="AP82" s="626"/>
      <c r="AQ82" s="626"/>
      <c r="AR82" s="626"/>
      <c r="AS82" s="626"/>
      <c r="AT82" s="626"/>
      <c r="AU82" s="626"/>
      <c r="AV82" s="626"/>
      <c r="AW82" s="626"/>
      <c r="AX82" s="626"/>
      <c r="AY82" s="626"/>
      <c r="AZ82" s="626"/>
      <c r="BA82" s="626"/>
      <c r="BB82" s="626"/>
      <c r="BC82" s="626"/>
      <c r="BD82" s="626"/>
      <c r="BE82" s="626"/>
      <c r="BF82" s="626"/>
      <c r="BG82" s="626"/>
      <c r="BH82" s="626"/>
      <c r="BI82" s="626"/>
      <c r="BJ82" s="626"/>
      <c r="BK82" s="626"/>
      <c r="BL82" s="626"/>
      <c r="BM82" s="626"/>
      <c r="BN82" s="626"/>
      <c r="BO82" s="626"/>
      <c r="BP82" s="626"/>
      <c r="BQ82" s="626"/>
      <c r="BR82" s="626"/>
      <c r="BS82" s="626"/>
      <c r="BT82" s="626"/>
      <c r="BU82" s="626"/>
      <c r="BV82" s="626"/>
      <c r="BW82" s="626"/>
      <c r="BX82" s="626"/>
      <c r="BY82" s="626"/>
      <c r="BZ82" s="626"/>
      <c r="CA82" s="626"/>
      <c r="CB82" s="626"/>
      <c r="CC82" s="626"/>
      <c r="CD82" s="626"/>
      <c r="CE82" s="626"/>
      <c r="CF82" s="626"/>
      <c r="CG82" s="626"/>
      <c r="CH82" s="626"/>
      <c r="CI82" s="626"/>
      <c r="CJ82" s="626"/>
      <c r="CK82" s="626"/>
      <c r="CL82" s="626"/>
      <c r="CM82" s="626"/>
      <c r="CN82" s="626"/>
      <c r="CO82" s="626"/>
      <c r="CP82" s="626"/>
      <c r="CQ82" s="626"/>
      <c r="CR82" s="626"/>
      <c r="CS82" s="626"/>
      <c r="CT82" s="626"/>
      <c r="CU82" s="626"/>
      <c r="CV82" s="626"/>
      <c r="CW82" s="626"/>
      <c r="CX82" s="626"/>
      <c r="CY82" s="626"/>
      <c r="CZ82" s="626"/>
      <c r="DA82" s="626"/>
      <c r="DB82" s="626"/>
      <c r="DC82" s="626"/>
      <c r="DD82" s="626"/>
      <c r="DE82" s="626"/>
      <c r="DF82" s="626"/>
      <c r="DG82" s="626"/>
      <c r="DH82" s="626"/>
      <c r="DI82" s="626"/>
      <c r="DJ82" s="626"/>
      <c r="DK82" s="626"/>
      <c r="DL82" s="626"/>
      <c r="DM82" s="626"/>
      <c r="DN82" s="626"/>
      <c r="DO82" s="626"/>
      <c r="DP82" s="626"/>
      <c r="DQ82" s="626"/>
      <c r="DR82" s="626"/>
      <c r="DS82" s="626"/>
      <c r="DT82" s="626"/>
      <c r="DU82" s="626"/>
      <c r="DV82" s="626"/>
      <c r="DW82" s="626"/>
      <c r="DX82" s="626"/>
      <c r="DY82" s="626"/>
      <c r="DZ82" s="626"/>
      <c r="EA82" s="626"/>
      <c r="EB82" s="626"/>
      <c r="EC82" s="626"/>
      <c r="ED82" s="626"/>
      <c r="EE82" s="626"/>
      <c r="EF82" s="626"/>
      <c r="EG82" s="626"/>
      <c r="EH82" s="626"/>
      <c r="EI82" s="626"/>
      <c r="EJ82" s="626"/>
      <c r="EK82" s="626"/>
      <c r="EL82" s="626"/>
      <c r="EM82" s="626"/>
      <c r="EN82" s="626"/>
      <c r="EO82" s="626"/>
      <c r="EP82" s="626"/>
      <c r="EQ82" s="626"/>
      <c r="ER82" s="626"/>
      <c r="ES82" s="626"/>
      <c r="ET82" s="626"/>
      <c r="EU82" s="626"/>
      <c r="EV82" s="626"/>
      <c r="EW82" s="626"/>
      <c r="EX82" s="626"/>
      <c r="EY82" s="626"/>
      <c r="EZ82" s="626"/>
      <c r="FA82" s="626"/>
      <c r="FB82" s="626"/>
      <c r="FC82" s="626"/>
      <c r="FD82" s="626"/>
      <c r="FE82" s="626"/>
      <c r="FF82" s="626"/>
      <c r="FG82" s="626"/>
      <c r="FH82" s="626"/>
      <c r="FI82" s="626"/>
      <c r="FJ82" s="626"/>
      <c r="FK82" s="626"/>
      <c r="FL82" s="626"/>
      <c r="FM82" s="626"/>
      <c r="FN82" s="626"/>
      <c r="FO82" s="626"/>
      <c r="FP82" s="626"/>
      <c r="FQ82" s="626"/>
      <c r="FR82" s="626"/>
      <c r="FS82" s="626"/>
      <c r="FT82" s="626"/>
      <c r="FU82" s="626"/>
      <c r="FV82" s="626"/>
      <c r="FW82" s="626"/>
      <c r="FX82" s="626"/>
      <c r="FY82" s="626"/>
      <c r="FZ82" s="626"/>
      <c r="GA82" s="626"/>
      <c r="GB82" s="626"/>
      <c r="GC82" s="626"/>
      <c r="GD82" s="626"/>
      <c r="GE82" s="626"/>
      <c r="GF82" s="626"/>
      <c r="GG82" s="626"/>
      <c r="GH82" s="626"/>
      <c r="GI82" s="626"/>
      <c r="GJ82" s="626"/>
      <c r="GK82" s="626"/>
      <c r="GL82" s="626"/>
      <c r="GM82" s="626"/>
      <c r="GN82" s="626"/>
      <c r="GO82" s="626"/>
      <c r="GP82" s="626"/>
      <c r="GQ82" s="626"/>
      <c r="GR82" s="626"/>
      <c r="GS82" s="626"/>
      <c r="GT82" s="626"/>
      <c r="GU82" s="626"/>
      <c r="GV82" s="626"/>
      <c r="GW82" s="626"/>
      <c r="GX82" s="626"/>
      <c r="GY82" s="626"/>
      <c r="GZ82" s="626"/>
      <c r="HA82" s="626"/>
      <c r="HB82" s="626"/>
      <c r="HC82" s="626"/>
      <c r="HD82" s="626"/>
      <c r="HE82" s="626"/>
      <c r="HF82" s="626"/>
      <c r="HG82" s="626"/>
      <c r="HH82" s="626"/>
      <c r="HI82" s="626"/>
      <c r="HJ82" s="626"/>
      <c r="HK82" s="626"/>
      <c r="HL82" s="626"/>
      <c r="HM82" s="626"/>
      <c r="HN82" s="626"/>
      <c r="HO82" s="626"/>
      <c r="HP82" s="626"/>
      <c r="HQ82" s="626"/>
      <c r="HR82" s="626"/>
      <c r="HS82" s="626"/>
    </row>
    <row r="83" spans="1:227" ht="15.75">
      <c r="A83" s="684" t="s">
        <v>274</v>
      </c>
      <c r="B83" s="789" t="s">
        <v>264</v>
      </c>
      <c r="C83" s="790">
        <v>2</v>
      </c>
      <c r="D83" s="717"/>
      <c r="E83" s="791"/>
      <c r="F83" s="792"/>
      <c r="G83" s="1012">
        <v>5</v>
      </c>
      <c r="H83" s="1013">
        <v>150</v>
      </c>
      <c r="I83" s="1014">
        <v>54</v>
      </c>
      <c r="J83" s="1015">
        <v>36</v>
      </c>
      <c r="K83" s="1016">
        <v>18</v>
      </c>
      <c r="L83" s="1015"/>
      <c r="M83" s="1017">
        <v>96</v>
      </c>
      <c r="N83" s="1018"/>
      <c r="O83" s="1050">
        <v>3</v>
      </c>
      <c r="P83" s="1051">
        <v>3</v>
      </c>
      <c r="Q83" s="834"/>
      <c r="R83" s="585"/>
      <c r="S83" s="975">
        <v>0.36</v>
      </c>
      <c r="T83" s="626"/>
      <c r="U83" s="626" t="s">
        <v>305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</row>
    <row r="84" spans="1:227" ht="15.75">
      <c r="A84" s="1073" t="s">
        <v>224</v>
      </c>
      <c r="B84" s="1074" t="s">
        <v>261</v>
      </c>
      <c r="C84" s="592"/>
      <c r="D84" s="632">
        <v>2</v>
      </c>
      <c r="E84" s="596"/>
      <c r="F84" s="596"/>
      <c r="G84" s="1075">
        <v>4</v>
      </c>
      <c r="H84" s="596">
        <v>120</v>
      </c>
      <c r="I84" s="760">
        <v>36</v>
      </c>
      <c r="J84" s="761">
        <v>36</v>
      </c>
      <c r="K84" s="596"/>
      <c r="L84" s="596"/>
      <c r="M84" s="596">
        <v>84</v>
      </c>
      <c r="N84" s="592"/>
      <c r="O84" s="1076">
        <v>2</v>
      </c>
      <c r="P84" s="1077">
        <v>2</v>
      </c>
      <c r="Q84" s="1072"/>
      <c r="R84" s="636"/>
      <c r="S84" s="629">
        <v>0.34285714285714286</v>
      </c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</row>
    <row r="85" spans="1:227" ht="31.5">
      <c r="A85" s="1078" t="s">
        <v>283</v>
      </c>
      <c r="B85" s="1079" t="s">
        <v>263</v>
      </c>
      <c r="C85" s="1080"/>
      <c r="D85" s="1081"/>
      <c r="E85" s="1081" t="s">
        <v>279</v>
      </c>
      <c r="F85" s="1081"/>
      <c r="G85" s="1082">
        <v>1.5</v>
      </c>
      <c r="H85" s="1083">
        <v>45</v>
      </c>
      <c r="I85" s="592">
        <v>18</v>
      </c>
      <c r="J85" s="592"/>
      <c r="K85" s="592"/>
      <c r="L85" s="592">
        <v>18</v>
      </c>
      <c r="M85" s="592">
        <v>27</v>
      </c>
      <c r="N85" s="959"/>
      <c r="O85" s="1058">
        <v>1</v>
      </c>
      <c r="P85" s="1068">
        <v>1</v>
      </c>
      <c r="Q85" s="774"/>
      <c r="R85" s="585"/>
      <c r="S85" s="696">
        <v>0.4</v>
      </c>
      <c r="T85" s="697"/>
      <c r="U85" s="697"/>
      <c r="V85" s="697"/>
      <c r="W85" s="697"/>
      <c r="X85" s="697"/>
      <c r="Y85" s="697"/>
      <c r="Z85" s="697"/>
      <c r="AA85" s="697"/>
      <c r="AB85" s="697"/>
      <c r="AC85" s="697"/>
      <c r="AD85" s="697"/>
      <c r="AE85" s="697"/>
      <c r="AF85" s="697"/>
      <c r="AG85" s="697"/>
      <c r="AH85" s="697"/>
      <c r="AI85" s="697"/>
      <c r="AJ85" s="697"/>
      <c r="AK85" s="697"/>
      <c r="AL85" s="697"/>
      <c r="AM85" s="697"/>
      <c r="AN85" s="697"/>
      <c r="AO85" s="697"/>
      <c r="AP85" s="697"/>
      <c r="AQ85" s="697"/>
      <c r="AR85" s="697"/>
      <c r="AS85" s="697"/>
      <c r="AT85" s="697"/>
      <c r="AU85" s="697"/>
      <c r="AV85" s="697"/>
      <c r="AW85" s="697"/>
      <c r="AX85" s="697"/>
      <c r="AY85" s="697"/>
      <c r="AZ85" s="697"/>
      <c r="BA85" s="697"/>
      <c r="BB85" s="697"/>
      <c r="BC85" s="697"/>
      <c r="BD85" s="697"/>
      <c r="BE85" s="697"/>
      <c r="BF85" s="697"/>
      <c r="BG85" s="697"/>
      <c r="BH85" s="697"/>
      <c r="BI85" s="697"/>
      <c r="BJ85" s="697"/>
      <c r="BK85" s="697"/>
      <c r="BL85" s="697"/>
      <c r="BM85" s="697"/>
      <c r="BN85" s="697"/>
      <c r="BO85" s="697"/>
      <c r="BP85" s="697"/>
      <c r="BQ85" s="697"/>
      <c r="BR85" s="697"/>
      <c r="BS85" s="697"/>
      <c r="BT85" s="697"/>
      <c r="BU85" s="697"/>
      <c r="BV85" s="697"/>
      <c r="BW85" s="697"/>
      <c r="BX85" s="697"/>
      <c r="BY85" s="697"/>
      <c r="BZ85" s="697"/>
      <c r="CA85" s="697"/>
      <c r="CB85" s="697"/>
      <c r="CC85" s="697"/>
      <c r="CD85" s="697"/>
      <c r="CE85" s="697"/>
      <c r="CF85" s="697"/>
      <c r="CG85" s="697"/>
      <c r="CH85" s="697"/>
      <c r="CI85" s="697"/>
      <c r="CJ85" s="697"/>
      <c r="CK85" s="697"/>
      <c r="CL85" s="697"/>
      <c r="CM85" s="697"/>
      <c r="CN85" s="697"/>
      <c r="CO85" s="697"/>
      <c r="CP85" s="697"/>
      <c r="CQ85" s="697"/>
      <c r="CR85" s="697"/>
      <c r="CS85" s="697"/>
      <c r="CT85" s="697"/>
      <c r="CU85" s="697"/>
      <c r="CV85" s="697"/>
      <c r="CW85" s="697"/>
      <c r="CX85" s="697"/>
      <c r="CY85" s="697"/>
      <c r="CZ85" s="697"/>
      <c r="DA85" s="697"/>
      <c r="DB85" s="697"/>
      <c r="DC85" s="697"/>
      <c r="DD85" s="697"/>
      <c r="DE85" s="697"/>
      <c r="DF85" s="697"/>
      <c r="DG85" s="697"/>
      <c r="DH85" s="697"/>
      <c r="DI85" s="697"/>
      <c r="DJ85" s="697"/>
      <c r="DK85" s="697"/>
      <c r="DL85" s="697"/>
      <c r="DM85" s="697"/>
      <c r="DN85" s="697"/>
      <c r="DO85" s="697"/>
      <c r="DP85" s="697"/>
      <c r="DQ85" s="697"/>
      <c r="DR85" s="697"/>
      <c r="DS85" s="697"/>
      <c r="DT85" s="697"/>
      <c r="DU85" s="697"/>
      <c r="DV85" s="697"/>
      <c r="DW85" s="697"/>
      <c r="DX85" s="697"/>
      <c r="DY85" s="697"/>
      <c r="DZ85" s="697"/>
      <c r="EA85" s="697"/>
      <c r="EB85" s="697"/>
      <c r="EC85" s="697"/>
      <c r="ED85" s="697"/>
      <c r="EE85" s="697"/>
      <c r="EF85" s="697"/>
      <c r="EG85" s="697"/>
      <c r="EH85" s="697"/>
      <c r="EI85" s="697"/>
      <c r="EJ85" s="697"/>
      <c r="EK85" s="697"/>
      <c r="EL85" s="697"/>
      <c r="EM85" s="697"/>
      <c r="EN85" s="697"/>
      <c r="EO85" s="697"/>
      <c r="EP85" s="697"/>
      <c r="EQ85" s="697"/>
      <c r="ER85" s="697"/>
      <c r="ES85" s="697"/>
      <c r="ET85" s="697"/>
      <c r="EU85" s="697"/>
      <c r="EV85" s="697"/>
      <c r="EW85" s="697"/>
      <c r="EX85" s="697"/>
      <c r="EY85" s="697"/>
      <c r="EZ85" s="697"/>
      <c r="FA85" s="697"/>
      <c r="FB85" s="697"/>
      <c r="FC85" s="697"/>
      <c r="FD85" s="697"/>
      <c r="FE85" s="697"/>
      <c r="FF85" s="697"/>
      <c r="FG85" s="697"/>
      <c r="FH85" s="697"/>
      <c r="FI85" s="697"/>
      <c r="FJ85" s="697"/>
      <c r="FK85" s="697"/>
      <c r="FL85" s="697"/>
      <c r="FM85" s="697"/>
      <c r="FN85" s="697"/>
      <c r="FO85" s="697"/>
      <c r="FP85" s="697"/>
      <c r="FQ85" s="697"/>
      <c r="FR85" s="697"/>
      <c r="FS85" s="697"/>
      <c r="FT85" s="697"/>
      <c r="FU85" s="697"/>
      <c r="FV85" s="697"/>
      <c r="FW85" s="697"/>
      <c r="FX85" s="697"/>
      <c r="FY85" s="697"/>
      <c r="FZ85" s="697"/>
      <c r="GA85" s="697"/>
      <c r="GB85" s="697"/>
      <c r="GC85" s="697"/>
      <c r="GD85" s="697"/>
      <c r="GE85" s="697"/>
      <c r="GF85" s="697"/>
      <c r="GG85" s="697"/>
      <c r="GH85" s="697"/>
      <c r="GI85" s="697"/>
      <c r="GJ85" s="697"/>
      <c r="GK85" s="697"/>
      <c r="GL85" s="697"/>
      <c r="GM85" s="697"/>
      <c r="GN85" s="697"/>
      <c r="GO85" s="697"/>
      <c r="GP85" s="697"/>
      <c r="GQ85" s="697"/>
      <c r="GR85" s="697"/>
      <c r="GS85" s="697"/>
      <c r="GT85" s="697"/>
      <c r="GU85" s="697"/>
      <c r="GV85" s="697"/>
      <c r="GW85" s="697"/>
      <c r="GX85" s="697"/>
      <c r="GY85" s="697"/>
      <c r="GZ85" s="697"/>
      <c r="HA85" s="697"/>
      <c r="HB85" s="697"/>
      <c r="HC85" s="697"/>
      <c r="HD85" s="697"/>
      <c r="HE85" s="697"/>
      <c r="HF85" s="697"/>
      <c r="HG85" s="697"/>
      <c r="HH85" s="697"/>
      <c r="HI85" s="697"/>
      <c r="HJ85" s="697"/>
      <c r="HK85" s="697"/>
      <c r="HL85" s="697"/>
      <c r="HM85" s="697"/>
      <c r="HN85" s="697"/>
      <c r="HO85" s="697"/>
      <c r="HP85" s="697"/>
      <c r="HQ85" s="697"/>
      <c r="HR85" s="697"/>
      <c r="HS85" s="697"/>
    </row>
    <row r="86" spans="1:227" ht="31.5">
      <c r="A86" s="595" t="s">
        <v>273</v>
      </c>
      <c r="B86" s="985" t="s">
        <v>296</v>
      </c>
      <c r="C86" s="986"/>
      <c r="D86" s="987">
        <v>2</v>
      </c>
      <c r="E86" s="987"/>
      <c r="F86" s="988"/>
      <c r="G86" s="989">
        <v>3.5</v>
      </c>
      <c r="H86" s="764">
        <v>105</v>
      </c>
      <c r="I86" s="596">
        <v>36</v>
      </c>
      <c r="J86" s="596">
        <v>18</v>
      </c>
      <c r="K86" s="596"/>
      <c r="L86" s="596">
        <v>18</v>
      </c>
      <c r="M86" s="769">
        <v>69</v>
      </c>
      <c r="N86" s="593"/>
      <c r="O86" s="1062">
        <v>2</v>
      </c>
      <c r="P86" s="1063">
        <v>2</v>
      </c>
      <c r="Q86" s="653"/>
      <c r="R86" s="585"/>
      <c r="S86" s="696">
        <v>0.34285714285714286</v>
      </c>
      <c r="T86" s="697"/>
      <c r="U86" s="697"/>
      <c r="V86" s="697"/>
      <c r="W86" s="697"/>
      <c r="X86" s="697"/>
      <c r="Y86" s="697"/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</row>
    <row r="87" spans="1:227" ht="15.75">
      <c r="A87" s="595" t="s">
        <v>284</v>
      </c>
      <c r="B87" s="985" t="s">
        <v>278</v>
      </c>
      <c r="C87" s="986">
        <v>2</v>
      </c>
      <c r="D87" s="987"/>
      <c r="E87" s="987"/>
      <c r="F87" s="988"/>
      <c r="G87" s="989">
        <v>3.5</v>
      </c>
      <c r="H87" s="764">
        <v>105</v>
      </c>
      <c r="I87" s="596">
        <v>36</v>
      </c>
      <c r="J87" s="596">
        <v>18</v>
      </c>
      <c r="K87" s="596">
        <v>18</v>
      </c>
      <c r="L87" s="596"/>
      <c r="M87" s="769">
        <v>69</v>
      </c>
      <c r="N87" s="593"/>
      <c r="O87" s="1062">
        <v>2</v>
      </c>
      <c r="P87" s="1063">
        <v>2</v>
      </c>
      <c r="Q87" s="653"/>
      <c r="R87" s="585"/>
      <c r="S87" s="696">
        <v>0.34285714285714286</v>
      </c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</row>
    <row r="88" spans="1:227" ht="31.5">
      <c r="A88" s="1071" t="s">
        <v>286</v>
      </c>
      <c r="B88" s="985" t="s">
        <v>277</v>
      </c>
      <c r="C88" s="986"/>
      <c r="D88" s="987">
        <v>2</v>
      </c>
      <c r="E88" s="987"/>
      <c r="F88" s="1070"/>
      <c r="G88" s="998">
        <v>3.5</v>
      </c>
      <c r="H88" s="765">
        <v>105</v>
      </c>
      <c r="I88" s="720">
        <v>36</v>
      </c>
      <c r="J88" s="759">
        <v>18</v>
      </c>
      <c r="K88" s="759"/>
      <c r="L88" s="759">
        <v>18</v>
      </c>
      <c r="M88" s="771">
        <v>69</v>
      </c>
      <c r="N88" s="718"/>
      <c r="O88" s="1068">
        <v>2</v>
      </c>
      <c r="P88" s="1059">
        <v>2</v>
      </c>
      <c r="Q88" s="773"/>
      <c r="R88" s="590"/>
      <c r="S88" s="696">
        <v>0.34285714285714286</v>
      </c>
      <c r="T88" s="697"/>
      <c r="U88" s="697"/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</row>
    <row r="89" spans="7:16" ht="15.75">
      <c r="G89" s="3">
        <f>SUM(G80:G88)</f>
        <v>29</v>
      </c>
      <c r="O89" s="3">
        <f>SUM(O80:O88)</f>
        <v>18</v>
      </c>
      <c r="P89" s="3">
        <f>SUM(P80:P88)</f>
        <v>18</v>
      </c>
    </row>
  </sheetData>
  <sheetProtection selectLockedCells="1" selectUnlockedCells="1"/>
  <mergeCells count="50"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  <mergeCell ref="A43:AU43"/>
    <mergeCell ref="A28:B28"/>
    <mergeCell ref="C28:F28"/>
    <mergeCell ref="A29:AU29"/>
    <mergeCell ref="A31:B31"/>
    <mergeCell ref="C31:F31"/>
    <mergeCell ref="A32:B32"/>
    <mergeCell ref="C32:F32"/>
    <mergeCell ref="A17:B17"/>
    <mergeCell ref="C17:F17"/>
    <mergeCell ref="A18:AU18"/>
    <mergeCell ref="A25:B25"/>
    <mergeCell ref="C25:F25"/>
    <mergeCell ref="A26:AU26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2"/>
  <sheetViews>
    <sheetView view="pageBreakPreview" zoomScale="75" zoomScaleNormal="75" zoomScaleSheetLayoutView="75" zoomScalePageLayoutView="0" workbookViewId="0" topLeftCell="A67">
      <selection activeCell="BB85" sqref="BB85"/>
    </sheetView>
  </sheetViews>
  <sheetFormatPr defaultColWidth="9.00390625" defaultRowHeight="12.75"/>
  <cols>
    <col min="1" max="2" width="9.125" style="2" customWidth="1"/>
    <col min="3" max="3" width="9.375" style="1" customWidth="1"/>
    <col min="4" max="4" width="41.875" style="2" customWidth="1"/>
    <col min="5" max="5" width="5.375" style="3" customWidth="1"/>
    <col min="6" max="6" width="5.875" style="4" customWidth="1"/>
    <col min="7" max="7" width="5.25390625" style="4" customWidth="1"/>
    <col min="8" max="8" width="5.125" style="3" customWidth="1"/>
    <col min="9" max="9" width="7.25390625" style="3" customWidth="1"/>
    <col min="10" max="10" width="9.25390625" style="3" customWidth="1"/>
    <col min="11" max="11" width="9.25390625" style="2" customWidth="1"/>
    <col min="12" max="12" width="8.25390625" style="2" customWidth="1"/>
    <col min="13" max="13" width="10.625" style="2" customWidth="1"/>
    <col min="14" max="14" width="8.375" style="2" customWidth="1"/>
    <col min="15" max="15" width="9.875" style="2" customWidth="1"/>
    <col min="16" max="16" width="9.75390625" style="2" customWidth="1"/>
    <col min="17" max="17" width="7.625" style="2" customWidth="1"/>
    <col min="18" max="18" width="7.125" style="2" customWidth="1"/>
    <col min="19" max="19" width="10.375" style="2" customWidth="1"/>
    <col min="20" max="26" width="0" style="2" hidden="1" customWidth="1"/>
    <col min="27" max="28" width="0" style="5" hidden="1" customWidth="1"/>
    <col min="29" max="48" width="0" style="2" hidden="1" customWidth="1"/>
    <col min="49" max="49" width="9.125" style="5" customWidth="1"/>
    <col min="50" max="50" width="11.75390625" style="2" customWidth="1"/>
    <col min="51" max="16384" width="9.125" style="2" customWidth="1"/>
  </cols>
  <sheetData>
    <row r="1" spans="3:49" s="6" customFormat="1" ht="19.5" thickBot="1">
      <c r="C1" s="1430" t="s">
        <v>316</v>
      </c>
      <c r="D1" s="1431"/>
      <c r="E1" s="1432"/>
      <c r="F1" s="1432"/>
      <c r="G1" s="1432"/>
      <c r="H1" s="1432"/>
      <c r="I1" s="1431"/>
      <c r="J1" s="1431"/>
      <c r="K1" s="1431"/>
      <c r="L1" s="1431"/>
      <c r="M1" s="1431"/>
      <c r="N1" s="1431"/>
      <c r="O1" s="1431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2"/>
      <c r="AV1" s="1432"/>
      <c r="AW1" s="1433"/>
    </row>
    <row r="2" spans="3:49" s="6" customFormat="1" ht="33" customHeight="1" thickBot="1">
      <c r="C2" s="1434" t="s">
        <v>1</v>
      </c>
      <c r="D2" s="1435" t="s">
        <v>2</v>
      </c>
      <c r="E2" s="1436" t="s">
        <v>3</v>
      </c>
      <c r="F2" s="1437"/>
      <c r="G2" s="1437"/>
      <c r="H2" s="1438"/>
      <c r="I2" s="1221" t="s">
        <v>4</v>
      </c>
      <c r="J2" s="1219" t="s">
        <v>5</v>
      </c>
      <c r="K2" s="1219"/>
      <c r="L2" s="1219"/>
      <c r="M2" s="1219"/>
      <c r="N2" s="1219"/>
      <c r="O2" s="1435"/>
      <c r="P2" s="1448" t="s">
        <v>6</v>
      </c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49"/>
      <c r="AR2" s="1449"/>
      <c r="AS2" s="1449"/>
      <c r="AT2" s="1449"/>
      <c r="AU2" s="1449"/>
      <c r="AV2" s="1449"/>
      <c r="AW2" s="1450"/>
    </row>
    <row r="3" spans="3:49" s="6" customFormat="1" ht="17.25" customHeight="1" thickBot="1">
      <c r="C3" s="1434"/>
      <c r="D3" s="1435"/>
      <c r="E3" s="1439"/>
      <c r="F3" s="1220"/>
      <c r="G3" s="1220"/>
      <c r="H3" s="1440"/>
      <c r="I3" s="1221"/>
      <c r="J3" s="1214" t="s">
        <v>7</v>
      </c>
      <c r="K3" s="1215" t="s">
        <v>8</v>
      </c>
      <c r="L3" s="1215"/>
      <c r="M3" s="1215"/>
      <c r="N3" s="1215"/>
      <c r="O3" s="1216" t="s">
        <v>9</v>
      </c>
      <c r="P3" s="1451" t="s">
        <v>10</v>
      </c>
      <c r="Q3" s="1452"/>
      <c r="R3" s="1453"/>
      <c r="S3" s="1454" t="s">
        <v>11</v>
      </c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1455"/>
      <c r="AL3" s="1455"/>
      <c r="AM3" s="1455"/>
      <c r="AN3" s="1455"/>
      <c r="AO3" s="1455"/>
      <c r="AP3" s="1455"/>
      <c r="AQ3" s="1455"/>
      <c r="AR3" s="1455"/>
      <c r="AS3" s="1455"/>
      <c r="AT3" s="1455"/>
      <c r="AU3" s="1455"/>
      <c r="AV3" s="1455"/>
      <c r="AW3" s="1456"/>
    </row>
    <row r="4" spans="3:49" s="6" customFormat="1" ht="15.75" customHeight="1" thickBot="1">
      <c r="C4" s="1434"/>
      <c r="D4" s="1435"/>
      <c r="E4" s="1441"/>
      <c r="F4" s="1442"/>
      <c r="G4" s="1442"/>
      <c r="H4" s="1443"/>
      <c r="I4" s="1221"/>
      <c r="J4" s="1214"/>
      <c r="K4" s="1212" t="s">
        <v>12</v>
      </c>
      <c r="L4" s="1227" t="s">
        <v>13</v>
      </c>
      <c r="M4" s="1227"/>
      <c r="N4" s="1227"/>
      <c r="O4" s="1216"/>
      <c r="P4" s="1457" t="s">
        <v>14</v>
      </c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8"/>
      <c r="AH4" s="1458"/>
      <c r="AI4" s="1458"/>
      <c r="AJ4" s="1458"/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8"/>
      <c r="AV4" s="1458"/>
      <c r="AW4" s="1459"/>
    </row>
    <row r="5" spans="3:49" s="6" customFormat="1" ht="12.75" customHeight="1" thickBot="1">
      <c r="C5" s="1434"/>
      <c r="D5" s="1219"/>
      <c r="E5" s="1229" t="s">
        <v>15</v>
      </c>
      <c r="F5" s="1231" t="s">
        <v>16</v>
      </c>
      <c r="G5" s="1463" t="s">
        <v>17</v>
      </c>
      <c r="H5" s="1463"/>
      <c r="I5" s="1221"/>
      <c r="J5" s="1214"/>
      <c r="K5" s="1212"/>
      <c r="L5" s="1211" t="s">
        <v>18</v>
      </c>
      <c r="M5" s="1212" t="s">
        <v>19</v>
      </c>
      <c r="N5" s="1212" t="s">
        <v>20</v>
      </c>
      <c r="O5" s="1216"/>
      <c r="P5" s="1460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G5" s="1461"/>
      <c r="AH5" s="1461"/>
      <c r="AI5" s="1461"/>
      <c r="AJ5" s="1461"/>
      <c r="AK5" s="1461"/>
      <c r="AL5" s="1461"/>
      <c r="AM5" s="1461"/>
      <c r="AN5" s="1461"/>
      <c r="AO5" s="1461"/>
      <c r="AP5" s="1461"/>
      <c r="AQ5" s="1461"/>
      <c r="AR5" s="1461"/>
      <c r="AS5" s="1461"/>
      <c r="AT5" s="1461"/>
      <c r="AU5" s="1461"/>
      <c r="AV5" s="1461"/>
      <c r="AW5" s="1462"/>
    </row>
    <row r="6" spans="3:49" s="6" customFormat="1" ht="16.5" thickBot="1">
      <c r="C6" s="1434"/>
      <c r="D6" s="1219"/>
      <c r="E6" s="1229"/>
      <c r="F6" s="1231"/>
      <c r="G6" s="1464"/>
      <c r="H6" s="1464"/>
      <c r="I6" s="1221"/>
      <c r="J6" s="1214"/>
      <c r="K6" s="1212"/>
      <c r="L6" s="1211"/>
      <c r="M6" s="1212"/>
      <c r="N6" s="1212"/>
      <c r="O6" s="1216"/>
      <c r="P6" s="554">
        <v>1</v>
      </c>
      <c r="Q6" s="555" t="s">
        <v>21</v>
      </c>
      <c r="R6" s="559" t="s">
        <v>22</v>
      </c>
      <c r="S6" s="558">
        <v>3</v>
      </c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60"/>
      <c r="AW6" s="561"/>
    </row>
    <row r="7" spans="3:53" s="6" customFormat="1" ht="44.25" customHeight="1" thickBot="1">
      <c r="C7" s="1434"/>
      <c r="D7" s="1219"/>
      <c r="E7" s="1229"/>
      <c r="F7" s="1231"/>
      <c r="G7" s="1447" t="s">
        <v>23</v>
      </c>
      <c r="H7" s="1223" t="s">
        <v>24</v>
      </c>
      <c r="I7" s="1221"/>
      <c r="J7" s="1214"/>
      <c r="K7" s="1212"/>
      <c r="L7" s="1211"/>
      <c r="M7" s="1212"/>
      <c r="N7" s="1212"/>
      <c r="O7" s="1216"/>
      <c r="P7" s="1444" t="s">
        <v>25</v>
      </c>
      <c r="Q7" s="1445"/>
      <c r="R7" s="1445"/>
      <c r="S7" s="1445"/>
      <c r="T7" s="1445"/>
      <c r="U7" s="1445"/>
      <c r="V7" s="1445"/>
      <c r="W7" s="1445"/>
      <c r="X7" s="1445"/>
      <c r="Y7" s="1445"/>
      <c r="Z7" s="1445"/>
      <c r="AA7" s="1445"/>
      <c r="AB7" s="1445"/>
      <c r="AC7" s="1445"/>
      <c r="AD7" s="1445"/>
      <c r="AE7" s="1445"/>
      <c r="AF7" s="1445"/>
      <c r="AG7" s="1445"/>
      <c r="AH7" s="1445"/>
      <c r="AI7" s="1445"/>
      <c r="AJ7" s="1445"/>
      <c r="AK7" s="1445"/>
      <c r="AL7" s="1445"/>
      <c r="AM7" s="1445"/>
      <c r="AN7" s="1445"/>
      <c r="AO7" s="1445"/>
      <c r="AP7" s="1445"/>
      <c r="AQ7" s="1445"/>
      <c r="AR7" s="1445"/>
      <c r="AS7" s="1445"/>
      <c r="AT7" s="1445"/>
      <c r="AU7" s="1445"/>
      <c r="AV7" s="1445"/>
      <c r="AW7" s="1446"/>
      <c r="AY7" s="6" t="s">
        <v>318</v>
      </c>
      <c r="AZ7" s="6" t="s">
        <v>317</v>
      </c>
      <c r="BA7" s="6" t="s">
        <v>319</v>
      </c>
    </row>
    <row r="8" spans="3:54" s="6" customFormat="1" ht="16.5" thickBot="1">
      <c r="C8" s="1434"/>
      <c r="D8" s="1219"/>
      <c r="E8" s="1229"/>
      <c r="F8" s="1231"/>
      <c r="G8" s="1447"/>
      <c r="H8" s="1223"/>
      <c r="I8" s="1221"/>
      <c r="J8" s="1214"/>
      <c r="K8" s="1212"/>
      <c r="L8" s="1211"/>
      <c r="M8" s="1212"/>
      <c r="N8" s="1212"/>
      <c r="O8" s="1216"/>
      <c r="P8" s="554">
        <v>15</v>
      </c>
      <c r="Q8" s="555">
        <v>9</v>
      </c>
      <c r="R8" s="564">
        <v>9</v>
      </c>
      <c r="S8" s="565">
        <v>15</v>
      </c>
      <c r="T8" s="566"/>
      <c r="U8" s="566"/>
      <c r="V8" s="566"/>
      <c r="W8" s="566"/>
      <c r="X8" s="566"/>
      <c r="Y8" s="566"/>
      <c r="Z8" s="566"/>
      <c r="AA8" s="556"/>
      <c r="AB8" s="55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57">
        <v>22</v>
      </c>
      <c r="AY8" s="6">
        <f>1+1+1+1+1</f>
        <v>5</v>
      </c>
      <c r="BA8" s="6">
        <f>1+1+1+1+1</f>
        <v>5</v>
      </c>
      <c r="BB8" s="6">
        <f>1+1+1+1+1</f>
        <v>5</v>
      </c>
    </row>
    <row r="9" spans="3:49" s="6" customFormat="1" ht="16.5" thickBot="1">
      <c r="C9" s="546">
        <v>1</v>
      </c>
      <c r="D9" s="547">
        <v>2</v>
      </c>
      <c r="E9" s="548">
        <v>3</v>
      </c>
      <c r="F9" s="549">
        <v>4</v>
      </c>
      <c r="G9" s="549">
        <v>5</v>
      </c>
      <c r="H9" s="550">
        <v>6</v>
      </c>
      <c r="I9" s="551">
        <v>7</v>
      </c>
      <c r="J9" s="552">
        <v>8</v>
      </c>
      <c r="K9" s="549">
        <v>9</v>
      </c>
      <c r="L9" s="549">
        <v>10</v>
      </c>
      <c r="M9" s="549">
        <v>11</v>
      </c>
      <c r="N9" s="549">
        <v>12</v>
      </c>
      <c r="O9" s="553">
        <v>13</v>
      </c>
      <c r="P9" s="542">
        <v>14</v>
      </c>
      <c r="Q9" s="543">
        <v>15</v>
      </c>
      <c r="R9" s="544">
        <v>16</v>
      </c>
      <c r="S9" s="545">
        <v>17</v>
      </c>
      <c r="T9" s="541"/>
      <c r="U9" s="541"/>
      <c r="V9" s="541"/>
      <c r="W9" s="541"/>
      <c r="X9" s="541"/>
      <c r="Y9" s="541"/>
      <c r="Z9" s="541"/>
      <c r="AA9" s="562"/>
      <c r="AB9" s="562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63">
        <v>18</v>
      </c>
    </row>
    <row r="10" spans="3:52" s="6" customFormat="1" ht="16.5" customHeight="1" hidden="1" thickBot="1">
      <c r="C10" s="1482" t="s">
        <v>222</v>
      </c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483"/>
      <c r="AL10" s="1483"/>
      <c r="AM10" s="1483"/>
      <c r="AN10" s="1483"/>
      <c r="AO10" s="1483"/>
      <c r="AP10" s="1483"/>
      <c r="AQ10" s="1483"/>
      <c r="AR10" s="1483"/>
      <c r="AS10" s="1483"/>
      <c r="AT10" s="1483"/>
      <c r="AU10" s="1483"/>
      <c r="AV10" s="1483"/>
      <c r="AW10" s="1484"/>
      <c r="AZ10" s="6" t="s">
        <v>320</v>
      </c>
    </row>
    <row r="11" spans="3:53" s="6" customFormat="1" ht="16.5" customHeight="1" hidden="1" thickBot="1">
      <c r="C11" s="1504" t="s">
        <v>217</v>
      </c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0"/>
      <c r="Q11" s="1500"/>
      <c r="R11" s="1500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1505"/>
      <c r="AK11" s="1505"/>
      <c r="AL11" s="1505"/>
      <c r="AM11" s="1505"/>
      <c r="AN11" s="1505"/>
      <c r="AO11" s="1505"/>
      <c r="AP11" s="1505"/>
      <c r="AQ11" s="1505"/>
      <c r="AR11" s="1505"/>
      <c r="AS11" s="1505"/>
      <c r="AT11" s="1505"/>
      <c r="AU11" s="1505"/>
      <c r="AV11" s="1505"/>
      <c r="AW11" s="1506"/>
      <c r="AY11" s="6">
        <f>1+1+1+1+1+1</f>
        <v>6</v>
      </c>
      <c r="BA11" s="6">
        <f>1+1+1</f>
        <v>3</v>
      </c>
    </row>
    <row r="12" spans="3:49" s="6" customFormat="1" ht="36.75" customHeight="1" hidden="1">
      <c r="C12" s="755" t="s">
        <v>223</v>
      </c>
      <c r="D12" s="846" t="s">
        <v>58</v>
      </c>
      <c r="E12" s="758">
        <v>1</v>
      </c>
      <c r="F12" s="763"/>
      <c r="G12" s="763"/>
      <c r="H12" s="847"/>
      <c r="I12" s="848">
        <v>3</v>
      </c>
      <c r="J12" s="849">
        <f>I12*30</f>
        <v>90</v>
      </c>
      <c r="K12" s="850">
        <f>SUM(L12:N12)</f>
        <v>30</v>
      </c>
      <c r="L12" s="850">
        <v>20</v>
      </c>
      <c r="M12" s="850"/>
      <c r="N12" s="850">
        <v>10</v>
      </c>
      <c r="O12" s="851">
        <f>J12-K12</f>
        <v>60</v>
      </c>
      <c r="P12" s="1036">
        <v>2</v>
      </c>
      <c r="Q12" s="853"/>
      <c r="R12" s="853"/>
      <c r="S12" s="854"/>
      <c r="T12" s="586"/>
      <c r="U12" s="589" t="s">
        <v>59</v>
      </c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8"/>
    </row>
    <row r="13" spans="3:49" s="6" customFormat="1" ht="27" customHeight="1" hidden="1">
      <c r="C13" s="855" t="s">
        <v>224</v>
      </c>
      <c r="D13" s="856" t="s">
        <v>218</v>
      </c>
      <c r="E13" s="857"/>
      <c r="F13" s="717">
        <v>2</v>
      </c>
      <c r="G13" s="858"/>
      <c r="H13" s="859"/>
      <c r="I13" s="860">
        <v>3</v>
      </c>
      <c r="J13" s="861">
        <f>I13*30</f>
        <v>90</v>
      </c>
      <c r="K13" s="862">
        <f>SUM(L13:N13)</f>
        <v>36</v>
      </c>
      <c r="L13" s="863">
        <v>18</v>
      </c>
      <c r="M13" s="863"/>
      <c r="N13" s="863">
        <v>18</v>
      </c>
      <c r="O13" s="864">
        <f>J13-K13</f>
        <v>54</v>
      </c>
      <c r="P13" s="865"/>
      <c r="Q13" s="1047">
        <v>2</v>
      </c>
      <c r="R13" s="1047">
        <v>2</v>
      </c>
      <c r="S13" s="867"/>
      <c r="T13" s="584"/>
      <c r="U13" s="584" t="s">
        <v>38</v>
      </c>
      <c r="V13" s="584">
        <v>1</v>
      </c>
      <c r="W13" s="584">
        <v>1</v>
      </c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5"/>
    </row>
    <row r="14" spans="3:49" s="6" customFormat="1" ht="30.75" customHeight="1" hidden="1">
      <c r="C14" s="595" t="s">
        <v>225</v>
      </c>
      <c r="D14" s="868" t="s">
        <v>33</v>
      </c>
      <c r="E14" s="773"/>
      <c r="F14" s="869"/>
      <c r="G14" s="869"/>
      <c r="H14" s="870"/>
      <c r="I14" s="871">
        <f aca="true" t="shared" si="0" ref="I14:O14">SUM(I15:I16)</f>
        <v>3.5</v>
      </c>
      <c r="J14" s="872">
        <f t="shared" si="0"/>
        <v>105</v>
      </c>
      <c r="K14" s="873">
        <f t="shared" si="0"/>
        <v>66</v>
      </c>
      <c r="L14" s="873">
        <f t="shared" si="0"/>
        <v>0</v>
      </c>
      <c r="M14" s="873">
        <f t="shared" si="0"/>
        <v>0</v>
      </c>
      <c r="N14" s="873">
        <f t="shared" si="0"/>
        <v>66</v>
      </c>
      <c r="O14" s="874">
        <f t="shared" si="0"/>
        <v>39</v>
      </c>
      <c r="P14" s="875"/>
      <c r="Q14" s="876"/>
      <c r="R14" s="876"/>
      <c r="S14" s="593"/>
      <c r="T14" s="584"/>
      <c r="U14" s="584" t="s">
        <v>34</v>
      </c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5"/>
    </row>
    <row r="15" spans="3:49" s="6" customFormat="1" ht="33" customHeight="1" hidden="1">
      <c r="C15" s="595" t="s">
        <v>226</v>
      </c>
      <c r="D15" s="793" t="s">
        <v>33</v>
      </c>
      <c r="E15" s="644"/>
      <c r="F15" s="632">
        <v>1</v>
      </c>
      <c r="G15" s="632"/>
      <c r="H15" s="634"/>
      <c r="I15" s="794">
        <v>1.5</v>
      </c>
      <c r="J15" s="795">
        <f>I15*30</f>
        <v>45</v>
      </c>
      <c r="K15" s="796">
        <f>L15+M15+N15</f>
        <v>30</v>
      </c>
      <c r="L15" s="797"/>
      <c r="M15" s="797"/>
      <c r="N15" s="797">
        <v>30</v>
      </c>
      <c r="O15" s="698">
        <f>J15-K15</f>
        <v>15</v>
      </c>
      <c r="P15" s="1037">
        <v>2</v>
      </c>
      <c r="Q15" s="645"/>
      <c r="R15" s="634"/>
      <c r="S15" s="593"/>
      <c r="T15" s="584"/>
      <c r="U15" s="584" t="s">
        <v>36</v>
      </c>
      <c r="V15" s="584"/>
      <c r="W15" s="584"/>
      <c r="X15" s="584">
        <v>1</v>
      </c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5"/>
    </row>
    <row r="16" spans="3:49" s="6" customFormat="1" ht="32.25" customHeight="1" hidden="1" thickBot="1">
      <c r="C16" s="595" t="s">
        <v>227</v>
      </c>
      <c r="D16" s="798" t="s">
        <v>33</v>
      </c>
      <c r="E16" s="799">
        <v>2</v>
      </c>
      <c r="F16" s="800"/>
      <c r="G16" s="800"/>
      <c r="H16" s="801"/>
      <c r="I16" s="802">
        <v>2</v>
      </c>
      <c r="J16" s="803">
        <f>I16*30</f>
        <v>60</v>
      </c>
      <c r="K16" s="804">
        <f>L16+M16+N16</f>
        <v>36</v>
      </c>
      <c r="L16" s="805"/>
      <c r="M16" s="805"/>
      <c r="N16" s="805">
        <v>36</v>
      </c>
      <c r="O16" s="806">
        <f>J16-K16</f>
        <v>24</v>
      </c>
      <c r="P16" s="799"/>
      <c r="Q16" s="1048">
        <v>2</v>
      </c>
      <c r="R16" s="1049">
        <v>2</v>
      </c>
      <c r="S16" s="593"/>
      <c r="T16" s="584"/>
      <c r="U16" s="584" t="s">
        <v>38</v>
      </c>
      <c r="V16" s="584">
        <v>1</v>
      </c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5"/>
    </row>
    <row r="17" spans="3:49" s="6" customFormat="1" ht="21.75" customHeight="1" hidden="1" thickBot="1">
      <c r="C17" s="1465" t="s">
        <v>228</v>
      </c>
      <c r="D17" s="1466"/>
      <c r="E17" s="1492"/>
      <c r="F17" s="1493"/>
      <c r="G17" s="1493"/>
      <c r="H17" s="1494"/>
      <c r="I17" s="808">
        <f aca="true" t="shared" si="1" ref="I17:O17">I12+I13+I14</f>
        <v>9.5</v>
      </c>
      <c r="J17" s="809">
        <f t="shared" si="1"/>
        <v>285</v>
      </c>
      <c r="K17" s="809">
        <f t="shared" si="1"/>
        <v>132</v>
      </c>
      <c r="L17" s="809">
        <f t="shared" si="1"/>
        <v>38</v>
      </c>
      <c r="M17" s="809">
        <f t="shared" si="1"/>
        <v>0</v>
      </c>
      <c r="N17" s="809">
        <f t="shared" si="1"/>
        <v>94</v>
      </c>
      <c r="O17" s="810">
        <f t="shared" si="1"/>
        <v>153</v>
      </c>
      <c r="P17" s="811"/>
      <c r="Q17" s="734"/>
      <c r="R17" s="812"/>
      <c r="S17" s="733"/>
      <c r="T17" s="734">
        <f aca="true" t="shared" si="2" ref="T17:AV17">SUM(T12:T16)</f>
        <v>0</v>
      </c>
      <c r="U17" s="734">
        <f t="shared" si="2"/>
        <v>0</v>
      </c>
      <c r="V17" s="734">
        <f t="shared" si="2"/>
        <v>2</v>
      </c>
      <c r="W17" s="734">
        <f t="shared" si="2"/>
        <v>1</v>
      </c>
      <c r="X17" s="734">
        <f t="shared" si="2"/>
        <v>1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734">
        <f t="shared" si="2"/>
        <v>0</v>
      </c>
      <c r="AV17" s="734">
        <f t="shared" si="2"/>
        <v>0</v>
      </c>
      <c r="AW17" s="812"/>
    </row>
    <row r="18" spans="3:49" s="6" customFormat="1" ht="21.75" customHeight="1" hidden="1" thickBot="1">
      <c r="C18" s="1514" t="s">
        <v>219</v>
      </c>
      <c r="D18" s="1515"/>
      <c r="E18" s="1515"/>
      <c r="F18" s="1515"/>
      <c r="G18" s="1515"/>
      <c r="H18" s="1515"/>
      <c r="I18" s="1515"/>
      <c r="J18" s="1526"/>
      <c r="K18" s="1526"/>
      <c r="L18" s="1526"/>
      <c r="M18" s="1526"/>
      <c r="N18" s="1526"/>
      <c r="O18" s="1526"/>
      <c r="P18" s="1526"/>
      <c r="Q18" s="1526"/>
      <c r="R18" s="1526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1515"/>
      <c r="AJ18" s="1515"/>
      <c r="AK18" s="1515"/>
      <c r="AL18" s="1515"/>
      <c r="AM18" s="1515"/>
      <c r="AN18" s="1515"/>
      <c r="AO18" s="1515"/>
      <c r="AP18" s="1515"/>
      <c r="AQ18" s="1515"/>
      <c r="AR18" s="1515"/>
      <c r="AS18" s="1515"/>
      <c r="AT18" s="1515"/>
      <c r="AU18" s="1515"/>
      <c r="AV18" s="1515"/>
      <c r="AW18" s="1516"/>
    </row>
    <row r="19" spans="3:56" s="6" customFormat="1" ht="36" customHeight="1" hidden="1">
      <c r="C19" s="755" t="s">
        <v>240</v>
      </c>
      <c r="D19" s="813" t="s">
        <v>238</v>
      </c>
      <c r="E19" s="715"/>
      <c r="F19" s="716">
        <v>1</v>
      </c>
      <c r="G19" s="716"/>
      <c r="H19" s="657"/>
      <c r="I19" s="814">
        <v>4</v>
      </c>
      <c r="J19" s="815">
        <f>I19*30</f>
        <v>120</v>
      </c>
      <c r="K19" s="816">
        <f>SUM(L19:N19)</f>
        <v>45</v>
      </c>
      <c r="L19" s="817">
        <v>30</v>
      </c>
      <c r="M19" s="817"/>
      <c r="N19" s="817">
        <v>15</v>
      </c>
      <c r="O19" s="818">
        <f aca="true" t="shared" si="3" ref="O19:O24">J19-K19</f>
        <v>75</v>
      </c>
      <c r="P19" s="1038">
        <v>3</v>
      </c>
      <c r="Q19" s="820"/>
      <c r="R19" s="821"/>
      <c r="S19" s="758"/>
      <c r="T19" s="586"/>
      <c r="U19" s="589" t="s">
        <v>56</v>
      </c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8"/>
      <c r="AX19" s="629">
        <f aca="true" t="shared" si="4" ref="AX19:AX24">K19/J19</f>
        <v>0.375</v>
      </c>
      <c r="AZ19" s="6" t="s">
        <v>304</v>
      </c>
      <c r="BC19" s="6" t="s">
        <v>307</v>
      </c>
      <c r="BD19" s="6" t="s">
        <v>301</v>
      </c>
    </row>
    <row r="20" spans="3:50" s="626" customFormat="1" ht="35.25" customHeight="1" hidden="1">
      <c r="C20" s="595" t="s">
        <v>243</v>
      </c>
      <c r="D20" s="789" t="s">
        <v>259</v>
      </c>
      <c r="E20" s="825">
        <v>1</v>
      </c>
      <c r="F20" s="770"/>
      <c r="G20" s="596"/>
      <c r="H20" s="826"/>
      <c r="I20" s="757">
        <v>3</v>
      </c>
      <c r="J20" s="764">
        <f aca="true" t="shared" si="5" ref="J20:J25">I20*30</f>
        <v>90</v>
      </c>
      <c r="K20" s="824">
        <f>SUM(L20:N20)</f>
        <v>30</v>
      </c>
      <c r="L20" s="596">
        <v>15</v>
      </c>
      <c r="M20" s="596"/>
      <c r="N20" s="596">
        <v>15</v>
      </c>
      <c r="O20" s="769">
        <f t="shared" si="3"/>
        <v>60</v>
      </c>
      <c r="P20" s="1039">
        <v>2</v>
      </c>
      <c r="Q20" s="592"/>
      <c r="R20" s="594"/>
      <c r="S20" s="653"/>
      <c r="T20" s="6"/>
      <c r="U20" s="584"/>
      <c r="V20" s="584" t="s">
        <v>80</v>
      </c>
      <c r="W20" s="584" t="s">
        <v>81</v>
      </c>
      <c r="X20" s="584" t="s">
        <v>82</v>
      </c>
      <c r="Y20" s="6"/>
      <c r="Z20" s="6"/>
      <c r="AA20" s="584"/>
      <c r="AB20" s="584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585"/>
      <c r="AX20" s="629">
        <f t="shared" si="4"/>
        <v>0.3333333333333333</v>
      </c>
    </row>
    <row r="21" spans="3:50" s="626" customFormat="1" ht="36" customHeight="1" hidden="1">
      <c r="C21" s="684" t="s">
        <v>244</v>
      </c>
      <c r="D21" s="827" t="s">
        <v>220</v>
      </c>
      <c r="E21" s="828"/>
      <c r="F21" s="829">
        <v>2</v>
      </c>
      <c r="G21" s="830"/>
      <c r="H21" s="831"/>
      <c r="I21" s="1012">
        <v>3</v>
      </c>
      <c r="J21" s="1013">
        <f t="shared" si="5"/>
        <v>90</v>
      </c>
      <c r="K21" s="1014">
        <f>SUM(L21:N21)</f>
        <v>36</v>
      </c>
      <c r="L21" s="1015">
        <v>18</v>
      </c>
      <c r="M21" s="1016"/>
      <c r="N21" s="1015">
        <v>18</v>
      </c>
      <c r="O21" s="1017">
        <f t="shared" si="3"/>
        <v>54</v>
      </c>
      <c r="P21" s="1018"/>
      <c r="Q21" s="1050">
        <v>2</v>
      </c>
      <c r="R21" s="1051">
        <v>2</v>
      </c>
      <c r="S21" s="834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87"/>
      <c r="AV21" s="587"/>
      <c r="AW21" s="590"/>
      <c r="AX21" s="629">
        <f t="shared" si="4"/>
        <v>0.4</v>
      </c>
    </row>
    <row r="22" spans="3:52" s="626" customFormat="1" ht="27" customHeight="1" hidden="1">
      <c r="C22" s="835" t="s">
        <v>273</v>
      </c>
      <c r="D22" s="777" t="s">
        <v>295</v>
      </c>
      <c r="E22" s="791">
        <v>1</v>
      </c>
      <c r="F22" s="717"/>
      <c r="G22" s="791"/>
      <c r="H22" s="792"/>
      <c r="I22" s="1019">
        <v>4.5</v>
      </c>
      <c r="J22" s="1013">
        <f t="shared" si="5"/>
        <v>135</v>
      </c>
      <c r="K22" s="1020">
        <f>L22+M22+N22</f>
        <v>45</v>
      </c>
      <c r="L22" s="1015">
        <v>30</v>
      </c>
      <c r="M22" s="1016"/>
      <c r="N22" s="1015">
        <v>15</v>
      </c>
      <c r="O22" s="1017">
        <f t="shared" si="3"/>
        <v>90</v>
      </c>
      <c r="P22" s="1040">
        <v>3</v>
      </c>
      <c r="Q22" s="832"/>
      <c r="R22" s="833"/>
      <c r="S22" s="836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90"/>
      <c r="AX22" s="629">
        <f t="shared" si="4"/>
        <v>0.3333333333333333</v>
      </c>
      <c r="AZ22" s="626" t="s">
        <v>304</v>
      </c>
    </row>
    <row r="23" spans="3:52" s="626" customFormat="1" ht="36" customHeight="1" hidden="1">
      <c r="C23" s="684" t="s">
        <v>274</v>
      </c>
      <c r="D23" s="789" t="s">
        <v>264</v>
      </c>
      <c r="E23" s="790">
        <v>2</v>
      </c>
      <c r="F23" s="717"/>
      <c r="G23" s="791"/>
      <c r="H23" s="792"/>
      <c r="I23" s="1012">
        <v>5</v>
      </c>
      <c r="J23" s="1013">
        <f t="shared" si="5"/>
        <v>150</v>
      </c>
      <c r="K23" s="1014">
        <f>SUM(L23:N23)</f>
        <v>54</v>
      </c>
      <c r="L23" s="1015">
        <v>36</v>
      </c>
      <c r="M23" s="1016">
        <v>18</v>
      </c>
      <c r="N23" s="1015"/>
      <c r="O23" s="1017">
        <f t="shared" si="3"/>
        <v>96</v>
      </c>
      <c r="P23" s="1018"/>
      <c r="Q23" s="1050">
        <v>3</v>
      </c>
      <c r="R23" s="1051">
        <v>3</v>
      </c>
      <c r="S23" s="83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5"/>
      <c r="AX23" s="975">
        <f t="shared" si="4"/>
        <v>0.36</v>
      </c>
      <c r="AZ23" s="626" t="s">
        <v>305</v>
      </c>
    </row>
    <row r="24" spans="3:52" s="626" customFormat="1" ht="36" customHeight="1" hidden="1" thickBot="1">
      <c r="C24" s="714" t="s">
        <v>284</v>
      </c>
      <c r="D24" s="837" t="s">
        <v>265</v>
      </c>
      <c r="E24" s="838">
        <v>1</v>
      </c>
      <c r="F24" s="839"/>
      <c r="G24" s="840"/>
      <c r="H24" s="841"/>
      <c r="I24" s="1021">
        <v>4.5</v>
      </c>
      <c r="J24" s="1022">
        <f t="shared" si="5"/>
        <v>135</v>
      </c>
      <c r="K24" s="1023">
        <f>SUM(L24:N24)</f>
        <v>45</v>
      </c>
      <c r="L24" s="1024">
        <v>30</v>
      </c>
      <c r="M24" s="1025"/>
      <c r="N24" s="1024">
        <v>15</v>
      </c>
      <c r="O24" s="1026">
        <f t="shared" si="3"/>
        <v>90</v>
      </c>
      <c r="P24" s="1041">
        <v>3</v>
      </c>
      <c r="Q24" s="842"/>
      <c r="R24" s="843"/>
      <c r="S24" s="844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8"/>
      <c r="AX24" s="629">
        <f t="shared" si="4"/>
        <v>0.3333333333333333</v>
      </c>
      <c r="AZ24" s="626" t="s">
        <v>304</v>
      </c>
    </row>
    <row r="25" spans="3:49" s="6" customFormat="1" ht="21.75" customHeight="1" hidden="1" thickBot="1">
      <c r="C25" s="1502" t="s">
        <v>241</v>
      </c>
      <c r="D25" s="1503"/>
      <c r="E25" s="1490"/>
      <c r="F25" s="1491"/>
      <c r="G25" s="1491"/>
      <c r="H25" s="1491"/>
      <c r="I25" s="877">
        <f>I19+I20+I21+I23+I24+I22</f>
        <v>24</v>
      </c>
      <c r="J25" s="878">
        <f t="shared" si="5"/>
        <v>720</v>
      </c>
      <c r="K25" s="879">
        <f>K19+K20+K21+K23+K24+K22</f>
        <v>255</v>
      </c>
      <c r="L25" s="879">
        <f>L19+L20+L21+L23+L24+L22</f>
        <v>159</v>
      </c>
      <c r="M25" s="879">
        <f>M19+M20+M21+M23+M24+M22</f>
        <v>18</v>
      </c>
      <c r="N25" s="879">
        <f>N19+N20+N21+N23+N24+N22</f>
        <v>78</v>
      </c>
      <c r="O25" s="879">
        <f>O19+O20+O21+O23+O24+O22</f>
        <v>465</v>
      </c>
      <c r="P25" s="880"/>
      <c r="Q25" s="880"/>
      <c r="R25" s="881"/>
      <c r="S25" s="877"/>
      <c r="T25" s="882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883"/>
      <c r="AW25" s="884"/>
    </row>
    <row r="26" spans="3:49" s="6" customFormat="1" ht="18" customHeight="1" hidden="1" thickBot="1">
      <c r="C26" s="1495" t="s">
        <v>256</v>
      </c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7"/>
      <c r="Q26" s="1497"/>
      <c r="R26" s="1497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8"/>
      <c r="AE26" s="1498"/>
      <c r="AF26" s="1498"/>
      <c r="AG26" s="1498"/>
      <c r="AH26" s="1498"/>
      <c r="AI26" s="1498"/>
      <c r="AJ26" s="1498"/>
      <c r="AK26" s="1498"/>
      <c r="AL26" s="1498"/>
      <c r="AM26" s="1498"/>
      <c r="AN26" s="1498"/>
      <c r="AO26" s="1498"/>
      <c r="AP26" s="1498"/>
      <c r="AQ26" s="1498"/>
      <c r="AR26" s="1498"/>
      <c r="AS26" s="1498"/>
      <c r="AT26" s="1498"/>
      <c r="AU26" s="1498"/>
      <c r="AV26" s="1498"/>
      <c r="AW26" s="1499"/>
    </row>
    <row r="27" spans="3:49" s="626" customFormat="1" ht="18" customHeight="1" hidden="1" thickBot="1">
      <c r="C27" s="725" t="s">
        <v>229</v>
      </c>
      <c r="D27" s="885" t="s">
        <v>132</v>
      </c>
      <c r="E27" s="886"/>
      <c r="F27" s="839">
        <v>3</v>
      </c>
      <c r="G27" s="839"/>
      <c r="H27" s="665"/>
      <c r="I27" s="887">
        <v>6</v>
      </c>
      <c r="J27" s="888">
        <f>I27*30</f>
        <v>180</v>
      </c>
      <c r="K27" s="889"/>
      <c r="L27" s="889"/>
      <c r="M27" s="889"/>
      <c r="N27" s="889"/>
      <c r="O27" s="890">
        <f>J27-K27</f>
        <v>180</v>
      </c>
      <c r="P27" s="773"/>
      <c r="Q27" s="845"/>
      <c r="R27" s="891"/>
      <c r="S27" s="892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3"/>
      <c r="AW27" s="894"/>
    </row>
    <row r="28" spans="3:49" s="626" customFormat="1" ht="21.75" customHeight="1" hidden="1" thickBot="1">
      <c r="C28" s="1465" t="s">
        <v>230</v>
      </c>
      <c r="D28" s="1466"/>
      <c r="E28" s="1487"/>
      <c r="F28" s="1488"/>
      <c r="G28" s="1488"/>
      <c r="H28" s="1489"/>
      <c r="I28" s="895">
        <f aca="true" t="shared" si="6" ref="I28:AV28">SUM(I27:I27)</f>
        <v>6</v>
      </c>
      <c r="J28" s="888">
        <f t="shared" si="6"/>
        <v>180</v>
      </c>
      <c r="K28" s="888">
        <f t="shared" si="6"/>
        <v>0</v>
      </c>
      <c r="L28" s="888">
        <f t="shared" si="6"/>
        <v>0</v>
      </c>
      <c r="M28" s="888">
        <f t="shared" si="6"/>
        <v>0</v>
      </c>
      <c r="N28" s="888">
        <f t="shared" si="6"/>
        <v>0</v>
      </c>
      <c r="O28" s="888">
        <f t="shared" si="6"/>
        <v>180</v>
      </c>
      <c r="P28" s="811">
        <f t="shared" si="6"/>
        <v>0</v>
      </c>
      <c r="Q28" s="734">
        <f t="shared" si="6"/>
        <v>0</v>
      </c>
      <c r="R28" s="812">
        <f t="shared" si="6"/>
        <v>0</v>
      </c>
      <c r="S28" s="877"/>
      <c r="T28" s="733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734">
        <f t="shared" si="6"/>
        <v>0</v>
      </c>
      <c r="AV28" s="734">
        <f t="shared" si="6"/>
        <v>0</v>
      </c>
      <c r="AW28" s="812"/>
    </row>
    <row r="29" spans="3:49" s="626" customFormat="1" ht="21.75" customHeight="1" hidden="1" thickBot="1">
      <c r="C29" s="1495" t="s">
        <v>246</v>
      </c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6"/>
      <c r="P29" s="1497"/>
      <c r="Q29" s="1497"/>
      <c r="R29" s="1497"/>
      <c r="S29" s="1498"/>
      <c r="T29" s="1498"/>
      <c r="U29" s="1498"/>
      <c r="V29" s="1498"/>
      <c r="W29" s="1498"/>
      <c r="X29" s="1498"/>
      <c r="Y29" s="1498"/>
      <c r="Z29" s="1498"/>
      <c r="AA29" s="1498"/>
      <c r="AB29" s="1498"/>
      <c r="AC29" s="1498"/>
      <c r="AD29" s="1498"/>
      <c r="AE29" s="1498"/>
      <c r="AF29" s="1498"/>
      <c r="AG29" s="1498"/>
      <c r="AH29" s="1498"/>
      <c r="AI29" s="1498"/>
      <c r="AJ29" s="1498"/>
      <c r="AK29" s="1498"/>
      <c r="AL29" s="1498"/>
      <c r="AM29" s="1498"/>
      <c r="AN29" s="1498"/>
      <c r="AO29" s="1498"/>
      <c r="AP29" s="1498"/>
      <c r="AQ29" s="1498"/>
      <c r="AR29" s="1498"/>
      <c r="AS29" s="1498"/>
      <c r="AT29" s="1498"/>
      <c r="AU29" s="1498"/>
      <c r="AV29" s="1498"/>
      <c r="AW29" s="1499"/>
    </row>
    <row r="30" spans="3:49" s="626" customFormat="1" ht="16.5" customHeight="1" hidden="1" thickBot="1">
      <c r="C30" s="896" t="s">
        <v>138</v>
      </c>
      <c r="D30" s="897" t="s">
        <v>239</v>
      </c>
      <c r="E30" s="898"/>
      <c r="F30" s="899"/>
      <c r="G30" s="899"/>
      <c r="H30" s="900"/>
      <c r="I30" s="901">
        <v>24</v>
      </c>
      <c r="J30" s="902">
        <f>I30*30</f>
        <v>720</v>
      </c>
      <c r="K30" s="903"/>
      <c r="L30" s="903"/>
      <c r="M30" s="903"/>
      <c r="N30" s="903"/>
      <c r="O30" s="904">
        <f>J30-K30</f>
        <v>720</v>
      </c>
      <c r="P30" s="905"/>
      <c r="Q30" s="906"/>
      <c r="R30" s="907"/>
      <c r="S30" s="908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09"/>
      <c r="AV30" s="909"/>
      <c r="AW30" s="910"/>
    </row>
    <row r="31" spans="3:49" s="626" customFormat="1" ht="16.5" customHeight="1" hidden="1" thickBot="1">
      <c r="C31" s="1465" t="s">
        <v>231</v>
      </c>
      <c r="D31" s="1466"/>
      <c r="E31" s="1487"/>
      <c r="F31" s="1488"/>
      <c r="G31" s="1488"/>
      <c r="H31" s="1489"/>
      <c r="I31" s="895">
        <f aca="true" t="shared" si="7" ref="I31:AV31">SUM(I30:I30)</f>
        <v>24</v>
      </c>
      <c r="J31" s="911">
        <f t="shared" si="7"/>
        <v>720</v>
      </c>
      <c r="K31" s="911">
        <f t="shared" si="7"/>
        <v>0</v>
      </c>
      <c r="L31" s="911">
        <f t="shared" si="7"/>
        <v>0</v>
      </c>
      <c r="M31" s="911">
        <f t="shared" si="7"/>
        <v>0</v>
      </c>
      <c r="N31" s="911">
        <f t="shared" si="7"/>
        <v>0</v>
      </c>
      <c r="O31" s="911">
        <f t="shared" si="7"/>
        <v>720</v>
      </c>
      <c r="P31" s="912">
        <f t="shared" si="7"/>
        <v>0</v>
      </c>
      <c r="Q31" s="913">
        <f t="shared" si="7"/>
        <v>0</v>
      </c>
      <c r="R31" s="914">
        <f t="shared" si="7"/>
        <v>0</v>
      </c>
      <c r="S31" s="877"/>
      <c r="T31" s="915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6">
        <f t="shared" si="7"/>
        <v>0</v>
      </c>
      <c r="AV31" s="916">
        <f t="shared" si="7"/>
        <v>0</v>
      </c>
      <c r="AW31" s="917"/>
    </row>
    <row r="32" spans="3:49" s="626" customFormat="1" ht="26.25" customHeight="1" hidden="1" thickBot="1">
      <c r="C32" s="1465" t="s">
        <v>232</v>
      </c>
      <c r="D32" s="1466"/>
      <c r="E32" s="1487"/>
      <c r="F32" s="1488"/>
      <c r="G32" s="1488"/>
      <c r="H32" s="1489"/>
      <c r="I32" s="895">
        <f>I17+I25+I28+I31</f>
        <v>63.5</v>
      </c>
      <c r="J32" s="911">
        <f aca="true" t="shared" si="8" ref="J32:R32">J17+J28+J31+J25</f>
        <v>1905</v>
      </c>
      <c r="K32" s="911">
        <f t="shared" si="8"/>
        <v>387</v>
      </c>
      <c r="L32" s="911">
        <f t="shared" si="8"/>
        <v>197</v>
      </c>
      <c r="M32" s="911">
        <f t="shared" si="8"/>
        <v>18</v>
      </c>
      <c r="N32" s="911">
        <f t="shared" si="8"/>
        <v>172</v>
      </c>
      <c r="O32" s="911">
        <f t="shared" si="8"/>
        <v>1518</v>
      </c>
      <c r="P32" s="811">
        <f t="shared" si="8"/>
        <v>0</v>
      </c>
      <c r="Q32" s="811">
        <f t="shared" si="8"/>
        <v>0</v>
      </c>
      <c r="R32" s="877">
        <f t="shared" si="8"/>
        <v>0</v>
      </c>
      <c r="S32" s="733"/>
      <c r="T32" s="918">
        <f aca="true" t="shared" si="9" ref="T32:AV32">SUM(T11:T31)</f>
        <v>0</v>
      </c>
      <c r="U32" s="918">
        <f t="shared" si="9"/>
        <v>0</v>
      </c>
      <c r="V32" s="918">
        <f t="shared" si="9"/>
        <v>4</v>
      </c>
      <c r="W32" s="918">
        <f t="shared" si="9"/>
        <v>2</v>
      </c>
      <c r="X32" s="918">
        <f t="shared" si="9"/>
        <v>2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8">
        <f t="shared" si="9"/>
        <v>0</v>
      </c>
      <c r="AV32" s="918">
        <f t="shared" si="9"/>
        <v>0</v>
      </c>
      <c r="AW32" s="919"/>
    </row>
    <row r="33" spans="3:49" s="6" customFormat="1" ht="20.25" customHeight="1" hidden="1" thickBot="1">
      <c r="C33" s="1482" t="s">
        <v>233</v>
      </c>
      <c r="D33" s="1483"/>
      <c r="E33" s="1483"/>
      <c r="F33" s="1483"/>
      <c r="G33" s="1483"/>
      <c r="H33" s="1483"/>
      <c r="I33" s="1483"/>
      <c r="J33" s="1483"/>
      <c r="K33" s="1483"/>
      <c r="L33" s="1483"/>
      <c r="M33" s="1483"/>
      <c r="N33" s="1483"/>
      <c r="O33" s="1483"/>
      <c r="P33" s="1507"/>
      <c r="Q33" s="1507"/>
      <c r="R33" s="1507"/>
      <c r="S33" s="1507"/>
      <c r="T33" s="1507"/>
      <c r="U33" s="1507"/>
      <c r="V33" s="1507"/>
      <c r="W33" s="1507"/>
      <c r="X33" s="1507"/>
      <c r="Y33" s="1507"/>
      <c r="Z33" s="1507"/>
      <c r="AA33" s="1507"/>
      <c r="AB33" s="1507"/>
      <c r="AC33" s="1507"/>
      <c r="AD33" s="1507"/>
      <c r="AE33" s="1507"/>
      <c r="AF33" s="1507"/>
      <c r="AG33" s="1507"/>
      <c r="AH33" s="1507"/>
      <c r="AI33" s="1507"/>
      <c r="AJ33" s="1507"/>
      <c r="AK33" s="1507"/>
      <c r="AL33" s="1507"/>
      <c r="AM33" s="1507"/>
      <c r="AN33" s="1507"/>
      <c r="AO33" s="1507"/>
      <c r="AP33" s="1507"/>
      <c r="AQ33" s="1507"/>
      <c r="AR33" s="1507"/>
      <c r="AS33" s="1507"/>
      <c r="AT33" s="1507"/>
      <c r="AU33" s="1507"/>
      <c r="AV33" s="1507"/>
      <c r="AW33" s="1508"/>
    </row>
    <row r="34" spans="3:49" s="6" customFormat="1" ht="20.25" customHeight="1" hidden="1" thickBot="1">
      <c r="C34" s="1482" t="s">
        <v>217</v>
      </c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1500"/>
      <c r="AL34" s="1500"/>
      <c r="AM34" s="1500"/>
      <c r="AN34" s="1500"/>
      <c r="AO34" s="1500"/>
      <c r="AP34" s="1500"/>
      <c r="AQ34" s="1500"/>
      <c r="AR34" s="1500"/>
      <c r="AS34" s="1500"/>
      <c r="AT34" s="1500"/>
      <c r="AU34" s="1500"/>
      <c r="AV34" s="1500"/>
      <c r="AW34" s="1501"/>
    </row>
    <row r="35" spans="3:49" s="6" customFormat="1" ht="21.75" customHeight="1" hidden="1" thickBot="1">
      <c r="C35" s="1511" t="s">
        <v>257</v>
      </c>
      <c r="D35" s="1512"/>
      <c r="E35" s="1512"/>
      <c r="F35" s="1512"/>
      <c r="G35" s="1512"/>
      <c r="H35" s="1512"/>
      <c r="I35" s="1512"/>
      <c r="J35" s="1512"/>
      <c r="K35" s="1512"/>
      <c r="L35" s="1512"/>
      <c r="M35" s="1512"/>
      <c r="N35" s="1512"/>
      <c r="O35" s="1512"/>
      <c r="P35" s="1512"/>
      <c r="Q35" s="1512"/>
      <c r="R35" s="1512"/>
      <c r="S35" s="1512"/>
      <c r="T35" s="1512"/>
      <c r="U35" s="1512"/>
      <c r="V35" s="1512"/>
      <c r="W35" s="1512"/>
      <c r="X35" s="1512"/>
      <c r="Y35" s="1512"/>
      <c r="Z35" s="1512"/>
      <c r="AA35" s="1512"/>
      <c r="AB35" s="1512"/>
      <c r="AC35" s="1512"/>
      <c r="AD35" s="1512"/>
      <c r="AE35" s="1512"/>
      <c r="AF35" s="1512"/>
      <c r="AG35" s="1512"/>
      <c r="AH35" s="1512"/>
      <c r="AI35" s="1512"/>
      <c r="AJ35" s="1512"/>
      <c r="AK35" s="1512"/>
      <c r="AL35" s="1512"/>
      <c r="AM35" s="1512"/>
      <c r="AN35" s="1512"/>
      <c r="AO35" s="1512"/>
      <c r="AP35" s="1512"/>
      <c r="AQ35" s="1512"/>
      <c r="AR35" s="1512"/>
      <c r="AS35" s="1512"/>
      <c r="AT35" s="1512"/>
      <c r="AU35" s="1512"/>
      <c r="AV35" s="1512"/>
      <c r="AW35" s="1513"/>
    </row>
    <row r="36" spans="3:50" s="626" customFormat="1" ht="48" customHeight="1" hidden="1">
      <c r="C36" s="920" t="s">
        <v>223</v>
      </c>
      <c r="D36" s="921" t="s">
        <v>260</v>
      </c>
      <c r="E36" s="922"/>
      <c r="F36" s="923">
        <v>2</v>
      </c>
      <c r="G36" s="924"/>
      <c r="H36" s="925"/>
      <c r="I36" s="926">
        <v>4</v>
      </c>
      <c r="J36" s="927">
        <f>I36*30</f>
        <v>120</v>
      </c>
      <c r="K36" s="928">
        <f>L36+M36+N36</f>
        <v>36</v>
      </c>
      <c r="L36" s="862">
        <v>27</v>
      </c>
      <c r="M36" s="929">
        <v>9</v>
      </c>
      <c r="N36" s="930"/>
      <c r="O36" s="931">
        <f>J36-K36</f>
        <v>84</v>
      </c>
      <c r="P36" s="932"/>
      <c r="Q36" s="1052">
        <v>2</v>
      </c>
      <c r="R36" s="1053">
        <v>2</v>
      </c>
      <c r="S36" s="932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1"/>
      <c r="AX36" s="628">
        <f>M36/L36</f>
        <v>0.3333333333333333</v>
      </c>
    </row>
    <row r="37" spans="3:50" s="626" customFormat="1" ht="23.25" customHeight="1" hidden="1">
      <c r="C37" s="935" t="s">
        <v>224</v>
      </c>
      <c r="D37" s="936" t="s">
        <v>261</v>
      </c>
      <c r="E37" s="937"/>
      <c r="F37" s="632">
        <v>2</v>
      </c>
      <c r="G37" s="596"/>
      <c r="H37" s="938"/>
      <c r="I37" s="939">
        <v>4</v>
      </c>
      <c r="J37" s="764">
        <f>I37*30</f>
        <v>120</v>
      </c>
      <c r="K37" s="940">
        <f>L37+M37+N37</f>
        <v>36</v>
      </c>
      <c r="L37" s="761">
        <v>36</v>
      </c>
      <c r="M37" s="596"/>
      <c r="N37" s="596"/>
      <c r="O37" s="941">
        <f>J37-K37</f>
        <v>84</v>
      </c>
      <c r="P37" s="942"/>
      <c r="Q37" s="1054">
        <v>2</v>
      </c>
      <c r="R37" s="1055">
        <v>2</v>
      </c>
      <c r="S37" s="943"/>
      <c r="T37" s="6"/>
      <c r="U37" s="63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36"/>
      <c r="AX37" s="629">
        <v>0.34285714285714286</v>
      </c>
    </row>
    <row r="38" spans="3:49" s="627" customFormat="1" ht="24.75" customHeight="1" hidden="1">
      <c r="C38" s="935"/>
      <c r="D38" s="637"/>
      <c r="E38" s="632"/>
      <c r="F38" s="632"/>
      <c r="G38" s="632"/>
      <c r="H38" s="632"/>
      <c r="I38" s="638"/>
      <c r="J38" s="764">
        <f>I38*30</f>
        <v>0</v>
      </c>
      <c r="K38" s="640"/>
      <c r="L38" s="641"/>
      <c r="M38" s="641"/>
      <c r="N38" s="641"/>
      <c r="O38" s="642"/>
      <c r="P38" s="643"/>
      <c r="Q38" s="633"/>
      <c r="R38" s="634"/>
      <c r="S38" s="644"/>
      <c r="T38" s="645"/>
      <c r="U38" s="634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7"/>
    </row>
    <row r="39" spans="3:49" s="626" customFormat="1" ht="25.5" customHeight="1" hidden="1" thickBot="1">
      <c r="C39" s="944" t="s">
        <v>225</v>
      </c>
      <c r="D39" s="945" t="s">
        <v>258</v>
      </c>
      <c r="E39" s="946"/>
      <c r="F39" s="947">
        <v>2</v>
      </c>
      <c r="G39" s="947"/>
      <c r="H39" s="948"/>
      <c r="I39" s="949">
        <v>4</v>
      </c>
      <c r="J39" s="950">
        <f>I39*30</f>
        <v>120</v>
      </c>
      <c r="K39" s="951"/>
      <c r="L39" s="952"/>
      <c r="M39" s="952"/>
      <c r="N39" s="952"/>
      <c r="O39" s="953"/>
      <c r="P39" s="954"/>
      <c r="Q39" s="648"/>
      <c r="R39" s="649"/>
      <c r="S39" s="955"/>
      <c r="T39" s="650"/>
      <c r="U39" s="650"/>
      <c r="V39" s="650"/>
      <c r="W39" s="650"/>
      <c r="X39" s="650"/>
      <c r="Y39" s="650"/>
      <c r="Z39" s="650"/>
      <c r="AA39" s="651"/>
      <c r="AB39" s="651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0"/>
      <c r="AV39" s="650"/>
      <c r="AW39" s="652"/>
    </row>
    <row r="40" spans="3:49" s="626" customFormat="1" ht="19.5" customHeight="1" hidden="1" thickBot="1">
      <c r="C40" s="1523" t="s">
        <v>234</v>
      </c>
      <c r="D40" s="1524"/>
      <c r="E40" s="1517"/>
      <c r="F40" s="1518"/>
      <c r="G40" s="1518"/>
      <c r="H40" s="1519"/>
      <c r="I40" s="877">
        <v>4</v>
      </c>
      <c r="J40" s="956">
        <f>I40*30</f>
        <v>120</v>
      </c>
      <c r="K40" s="957">
        <f>K36+K37+K39</f>
        <v>72</v>
      </c>
      <c r="L40" s="957">
        <f>L36+L37+L39</f>
        <v>63</v>
      </c>
      <c r="M40" s="957">
        <f>M36+M37+M39</f>
        <v>9</v>
      </c>
      <c r="N40" s="957">
        <f>N36+N37+N39</f>
        <v>0</v>
      </c>
      <c r="O40" s="957">
        <f>O36+O37+O39</f>
        <v>168</v>
      </c>
      <c r="P40" s="811"/>
      <c r="Q40" s="734"/>
      <c r="R40" s="812"/>
      <c r="S40" s="733"/>
      <c r="T40" s="734">
        <f aca="true" t="shared" si="10" ref="T40:AV40">T38</f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734">
        <f t="shared" si="10"/>
        <v>0</v>
      </c>
      <c r="AV40" s="734">
        <f t="shared" si="10"/>
        <v>0</v>
      </c>
      <c r="AW40" s="812"/>
    </row>
    <row r="41" spans="3:49" s="626" customFormat="1" ht="19.5" customHeight="1" hidden="1">
      <c r="C41" s="855" t="s">
        <v>275</v>
      </c>
      <c r="D41" s="669" t="s">
        <v>53</v>
      </c>
      <c r="E41" s="653"/>
      <c r="F41" s="717"/>
      <c r="G41" s="654"/>
      <c r="H41" s="655"/>
      <c r="I41" s="656"/>
      <c r="J41" s="958"/>
      <c r="K41" s="959"/>
      <c r="L41" s="592"/>
      <c r="M41" s="592"/>
      <c r="N41" s="592"/>
      <c r="O41" s="594"/>
      <c r="P41" s="960"/>
      <c r="Q41" s="657"/>
      <c r="R41" s="658"/>
      <c r="S41" s="659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8"/>
    </row>
    <row r="42" spans="3:49" s="626" customFormat="1" ht="33" customHeight="1" hidden="1" thickBot="1">
      <c r="C42" s="961"/>
      <c r="D42" s="670" t="s">
        <v>57</v>
      </c>
      <c r="E42" s="660"/>
      <c r="F42" s="661"/>
      <c r="G42" s="661"/>
      <c r="H42" s="662"/>
      <c r="I42" s="663"/>
      <c r="J42" s="660"/>
      <c r="K42" s="776"/>
      <c r="L42" s="768"/>
      <c r="M42" s="768"/>
      <c r="N42" s="768"/>
      <c r="O42" s="962"/>
      <c r="P42" s="767"/>
      <c r="Q42" s="664"/>
      <c r="R42" s="665"/>
      <c r="S42" s="666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8"/>
    </row>
    <row r="43" spans="3:50" s="6" customFormat="1" ht="22.5" customHeight="1" hidden="1" thickBot="1">
      <c r="C43" s="1514" t="s">
        <v>219</v>
      </c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5"/>
      <c r="W43" s="1515"/>
      <c r="X43" s="1515"/>
      <c r="Y43" s="1515"/>
      <c r="Z43" s="1515"/>
      <c r="AA43" s="1515"/>
      <c r="AB43" s="1515"/>
      <c r="AC43" s="1515"/>
      <c r="AD43" s="1515"/>
      <c r="AE43" s="1515"/>
      <c r="AF43" s="1515"/>
      <c r="AG43" s="1515"/>
      <c r="AH43" s="1515"/>
      <c r="AI43" s="1515"/>
      <c r="AJ43" s="1515"/>
      <c r="AK43" s="1515"/>
      <c r="AL43" s="1515"/>
      <c r="AM43" s="1515"/>
      <c r="AN43" s="1515"/>
      <c r="AO43" s="1515"/>
      <c r="AP43" s="1515"/>
      <c r="AQ43" s="1515"/>
      <c r="AR43" s="1515"/>
      <c r="AS43" s="1515"/>
      <c r="AT43" s="1515"/>
      <c r="AU43" s="1515"/>
      <c r="AV43" s="1515"/>
      <c r="AW43" s="1516"/>
      <c r="AX43" s="683"/>
    </row>
    <row r="44" spans="3:50" s="6" customFormat="1" ht="18" customHeight="1" hidden="1" thickBot="1">
      <c r="C44" s="1520" t="s">
        <v>321</v>
      </c>
      <c r="D44" s="1521"/>
      <c r="E44" s="1521"/>
      <c r="F44" s="1521"/>
      <c r="G44" s="1521"/>
      <c r="H44" s="1521"/>
      <c r="I44" s="1521"/>
      <c r="J44" s="1521"/>
      <c r="K44" s="1521"/>
      <c r="L44" s="1521"/>
      <c r="M44" s="1521"/>
      <c r="N44" s="1521"/>
      <c r="O44" s="1521"/>
      <c r="P44" s="1512"/>
      <c r="Q44" s="1512"/>
      <c r="R44" s="1512"/>
      <c r="S44" s="1521"/>
      <c r="T44" s="1521"/>
      <c r="U44" s="1521"/>
      <c r="V44" s="1521"/>
      <c r="W44" s="1521"/>
      <c r="X44" s="1521"/>
      <c r="Y44" s="1521"/>
      <c r="Z44" s="1521"/>
      <c r="AA44" s="1521"/>
      <c r="AB44" s="1521"/>
      <c r="AC44" s="1521"/>
      <c r="AD44" s="1521"/>
      <c r="AE44" s="1521"/>
      <c r="AF44" s="1521"/>
      <c r="AG44" s="1521"/>
      <c r="AH44" s="1521"/>
      <c r="AI44" s="1521"/>
      <c r="AJ44" s="1521"/>
      <c r="AK44" s="1521"/>
      <c r="AL44" s="1521"/>
      <c r="AM44" s="1521"/>
      <c r="AN44" s="1521"/>
      <c r="AO44" s="1521"/>
      <c r="AP44" s="1521"/>
      <c r="AQ44" s="1521"/>
      <c r="AR44" s="1521"/>
      <c r="AS44" s="1521"/>
      <c r="AT44" s="1521"/>
      <c r="AU44" s="1521"/>
      <c r="AV44" s="1521"/>
      <c r="AW44" s="1522"/>
      <c r="AX44" s="683"/>
    </row>
    <row r="45" spans="3:50" s="6" customFormat="1" ht="37.5" customHeight="1" hidden="1">
      <c r="C45" s="755" t="s">
        <v>240</v>
      </c>
      <c r="D45" s="749" t="s">
        <v>266</v>
      </c>
      <c r="E45" s="779"/>
      <c r="F45" s="780"/>
      <c r="G45" s="780"/>
      <c r="H45" s="781"/>
      <c r="I45" s="671">
        <f>I46+I47</f>
        <v>4</v>
      </c>
      <c r="J45" s="672">
        <f>J46+J47</f>
        <v>120</v>
      </c>
      <c r="K45" s="673">
        <f>K46+K47</f>
        <v>48</v>
      </c>
      <c r="L45" s="673">
        <f>L46+L47</f>
        <v>24</v>
      </c>
      <c r="M45" s="673">
        <f>M46+M47</f>
        <v>24</v>
      </c>
      <c r="N45" s="673"/>
      <c r="O45" s="674">
        <f>O46+O47</f>
        <v>72</v>
      </c>
      <c r="P45" s="675"/>
      <c r="Q45" s="676"/>
      <c r="R45" s="677"/>
      <c r="S45" s="678"/>
      <c r="T45" s="679"/>
      <c r="U45" s="680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2"/>
      <c r="AX45" s="683"/>
    </row>
    <row r="46" spans="3:54" s="697" customFormat="1" ht="33" customHeight="1" hidden="1">
      <c r="C46" s="684" t="s">
        <v>280</v>
      </c>
      <c r="D46" s="750" t="s">
        <v>322</v>
      </c>
      <c r="E46" s="788"/>
      <c r="F46" s="685"/>
      <c r="G46" s="685"/>
      <c r="H46" s="686"/>
      <c r="I46" s="687">
        <v>2.5</v>
      </c>
      <c r="J46" s="688">
        <f aca="true" t="shared" si="11" ref="J46:J52">I46*30</f>
        <v>75</v>
      </c>
      <c r="K46" s="689">
        <f>M46+L46</f>
        <v>30</v>
      </c>
      <c r="L46" s="689">
        <v>15</v>
      </c>
      <c r="M46" s="689">
        <v>15</v>
      </c>
      <c r="N46" s="689"/>
      <c r="O46" s="690">
        <f>J46-K46</f>
        <v>45</v>
      </c>
      <c r="P46" s="1042">
        <v>2</v>
      </c>
      <c r="Q46" s="691"/>
      <c r="R46" s="692"/>
      <c r="S46" s="688"/>
      <c r="T46" s="689"/>
      <c r="U46" s="693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5"/>
      <c r="AX46" s="696">
        <f aca="true" t="shared" si="12" ref="AX46:AX63">K46/J46</f>
        <v>0.4</v>
      </c>
      <c r="BB46" s="1005">
        <f>I45+I51+I53+I58+I60</f>
        <v>22.5</v>
      </c>
    </row>
    <row r="47" spans="3:54" s="697" customFormat="1" ht="32.25" hidden="1" thickBot="1">
      <c r="C47" s="684" t="s">
        <v>281</v>
      </c>
      <c r="D47" s="750" t="s">
        <v>323</v>
      </c>
      <c r="E47" s="688">
        <v>2</v>
      </c>
      <c r="F47" s="689"/>
      <c r="G47" s="689"/>
      <c r="H47" s="698"/>
      <c r="I47" s="687">
        <v>1.5</v>
      </c>
      <c r="J47" s="688">
        <f t="shared" si="11"/>
        <v>45</v>
      </c>
      <c r="K47" s="689">
        <f>M47+L47</f>
        <v>18</v>
      </c>
      <c r="L47" s="689">
        <v>9</v>
      </c>
      <c r="M47" s="689">
        <v>9</v>
      </c>
      <c r="N47" s="689"/>
      <c r="O47" s="690">
        <f>J47-K47</f>
        <v>27</v>
      </c>
      <c r="P47" s="699"/>
      <c r="Q47" s="1056">
        <v>1</v>
      </c>
      <c r="R47" s="1057">
        <v>1</v>
      </c>
      <c r="S47" s="701"/>
      <c r="T47" s="702"/>
      <c r="U47" s="702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5"/>
      <c r="AX47" s="696">
        <f t="shared" si="12"/>
        <v>0.4</v>
      </c>
      <c r="BB47" s="1005">
        <f>I48+I52+I57+I59+I63</f>
        <v>22.5</v>
      </c>
    </row>
    <row r="48" spans="3:50" s="697" customFormat="1" ht="32.25" hidden="1" thickBot="1">
      <c r="C48" s="719" t="s">
        <v>243</v>
      </c>
      <c r="D48" s="778" t="s">
        <v>262</v>
      </c>
      <c r="E48" s="721"/>
      <c r="F48" s="305"/>
      <c r="G48" s="305"/>
      <c r="H48" s="756"/>
      <c r="I48" s="757">
        <f>I49+I50</f>
        <v>7.5</v>
      </c>
      <c r="J48" s="764">
        <f t="shared" si="11"/>
        <v>225</v>
      </c>
      <c r="K48" s="760">
        <f>SUM(K49:K50)</f>
        <v>78</v>
      </c>
      <c r="L48" s="760">
        <f>SUM(L49:L50)</f>
        <v>30</v>
      </c>
      <c r="M48" s="760">
        <f>SUM(M49:M50)</f>
        <v>0</v>
      </c>
      <c r="N48" s="760">
        <f>SUM(N49:N50)</f>
        <v>48</v>
      </c>
      <c r="O48" s="772">
        <f>SUM(O49:O50)</f>
        <v>147</v>
      </c>
      <c r="P48" s="593"/>
      <c r="Q48" s="592"/>
      <c r="R48" s="775"/>
      <c r="S48" s="653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5"/>
      <c r="AX48" s="696">
        <f t="shared" si="12"/>
        <v>0.3466666666666667</v>
      </c>
    </row>
    <row r="49" spans="3:50" s="697" customFormat="1" ht="32.25" hidden="1" thickBot="1">
      <c r="C49" s="595" t="s">
        <v>282</v>
      </c>
      <c r="D49" s="981" t="s">
        <v>262</v>
      </c>
      <c r="E49" s="982">
        <v>1</v>
      </c>
      <c r="F49" s="983"/>
      <c r="G49" s="983"/>
      <c r="H49" s="984"/>
      <c r="I49" s="1028">
        <v>6</v>
      </c>
      <c r="J49" s="766">
        <f t="shared" si="11"/>
        <v>180</v>
      </c>
      <c r="K49" s="592">
        <f>SUM(L49+M49+N49)</f>
        <v>60</v>
      </c>
      <c r="L49" s="592">
        <v>30</v>
      </c>
      <c r="M49" s="592"/>
      <c r="N49" s="592">
        <v>30</v>
      </c>
      <c r="O49" s="770">
        <f>J49-K49</f>
        <v>120</v>
      </c>
      <c r="P49" s="1043">
        <f>K49/15</f>
        <v>4</v>
      </c>
      <c r="Q49" s="723"/>
      <c r="R49" s="724"/>
      <c r="S49" s="77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5"/>
      <c r="AX49" s="696">
        <f t="shared" si="12"/>
        <v>0.3333333333333333</v>
      </c>
    </row>
    <row r="50" spans="3:50" s="697" customFormat="1" ht="39" customHeight="1" hidden="1">
      <c r="C50" s="595" t="s">
        <v>283</v>
      </c>
      <c r="D50" s="981" t="s">
        <v>263</v>
      </c>
      <c r="E50" s="990"/>
      <c r="F50" s="991"/>
      <c r="G50" s="991" t="s">
        <v>279</v>
      </c>
      <c r="H50" s="992"/>
      <c r="I50" s="993">
        <v>1.5</v>
      </c>
      <c r="J50" s="766">
        <f t="shared" si="11"/>
        <v>45</v>
      </c>
      <c r="K50" s="592">
        <f>L50+M50+N50</f>
        <v>18</v>
      </c>
      <c r="L50" s="592"/>
      <c r="M50" s="592"/>
      <c r="N50" s="592">
        <v>18</v>
      </c>
      <c r="O50" s="770">
        <f>J50-K50</f>
        <v>27</v>
      </c>
      <c r="P50" s="722"/>
      <c r="Q50" s="1058">
        <v>1</v>
      </c>
      <c r="R50" s="1059">
        <v>1</v>
      </c>
      <c r="S50" s="77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5"/>
      <c r="AX50" s="696">
        <f t="shared" si="12"/>
        <v>0.4</v>
      </c>
    </row>
    <row r="51" spans="3:50" s="697" customFormat="1" ht="34.5" customHeight="1" hidden="1">
      <c r="C51" s="684" t="s">
        <v>244</v>
      </c>
      <c r="D51" s="753" t="s">
        <v>276</v>
      </c>
      <c r="E51" s="688"/>
      <c r="F51" s="689">
        <v>2</v>
      </c>
      <c r="G51" s="689"/>
      <c r="H51" s="783"/>
      <c r="I51" s="638">
        <v>4</v>
      </c>
      <c r="J51" s="965">
        <f t="shared" si="11"/>
        <v>120</v>
      </c>
      <c r="K51" s="966">
        <f>L51+M51+N51</f>
        <v>36</v>
      </c>
      <c r="L51" s="966">
        <v>18</v>
      </c>
      <c r="M51" s="966"/>
      <c r="N51" s="966">
        <v>18</v>
      </c>
      <c r="O51" s="967">
        <v>54</v>
      </c>
      <c r="P51" s="968"/>
      <c r="Q51" s="1060">
        <v>2</v>
      </c>
      <c r="R51" s="1061">
        <v>2</v>
      </c>
      <c r="S51" s="701"/>
      <c r="T51" s="702"/>
      <c r="U51" s="702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4"/>
      <c r="AV51" s="694"/>
      <c r="AW51" s="695"/>
      <c r="AX51" s="696">
        <f t="shared" si="12"/>
        <v>0.3</v>
      </c>
    </row>
    <row r="52" spans="3:50" s="697" customFormat="1" ht="39" customHeight="1" hidden="1">
      <c r="C52" s="595" t="s">
        <v>273</v>
      </c>
      <c r="D52" s="985" t="s">
        <v>296</v>
      </c>
      <c r="E52" s="986"/>
      <c r="F52" s="987">
        <v>2</v>
      </c>
      <c r="G52" s="987"/>
      <c r="H52" s="988"/>
      <c r="I52" s="989">
        <v>3.5</v>
      </c>
      <c r="J52" s="764">
        <f t="shared" si="11"/>
        <v>105</v>
      </c>
      <c r="K52" s="596">
        <f>L52+M52+N52</f>
        <v>36</v>
      </c>
      <c r="L52" s="596">
        <v>18</v>
      </c>
      <c r="M52" s="596"/>
      <c r="N52" s="596">
        <v>18</v>
      </c>
      <c r="O52" s="769">
        <f>J52-K52</f>
        <v>69</v>
      </c>
      <c r="P52" s="593"/>
      <c r="Q52" s="1062">
        <v>2</v>
      </c>
      <c r="R52" s="1063">
        <v>2</v>
      </c>
      <c r="S52" s="653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5"/>
      <c r="AX52" s="696">
        <f t="shared" si="12"/>
        <v>0.34285714285714286</v>
      </c>
    </row>
    <row r="53" spans="3:50" s="697" customFormat="1" ht="19.5" customHeight="1" hidden="1">
      <c r="C53" s="684" t="s">
        <v>274</v>
      </c>
      <c r="D53" s="751" t="s">
        <v>267</v>
      </c>
      <c r="E53" s="782"/>
      <c r="F53" s="689"/>
      <c r="G53" s="689"/>
      <c r="H53" s="690"/>
      <c r="I53" s="999">
        <f>I54+I55+I56</f>
        <v>7.5</v>
      </c>
      <c r="J53" s="705">
        <f aca="true" t="shared" si="13" ref="J53:O53">J54+J55+J56</f>
        <v>225</v>
      </c>
      <c r="K53" s="706">
        <f t="shared" si="13"/>
        <v>81</v>
      </c>
      <c r="L53" s="706">
        <f t="shared" si="13"/>
        <v>39</v>
      </c>
      <c r="M53" s="706">
        <f t="shared" si="13"/>
        <v>0</v>
      </c>
      <c r="N53" s="706">
        <f t="shared" si="13"/>
        <v>42</v>
      </c>
      <c r="O53" s="707">
        <f t="shared" si="13"/>
        <v>159</v>
      </c>
      <c r="P53" s="708"/>
      <c r="Q53" s="709"/>
      <c r="R53" s="710"/>
      <c r="S53" s="688"/>
      <c r="T53" s="689"/>
      <c r="U53" s="689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4"/>
      <c r="AV53" s="694"/>
      <c r="AW53" s="695"/>
      <c r="AX53" s="696">
        <f t="shared" si="12"/>
        <v>0.36</v>
      </c>
    </row>
    <row r="54" spans="3:53" s="697" customFormat="1" ht="26.25" customHeight="1" hidden="1">
      <c r="C54" s="684" t="s">
        <v>308</v>
      </c>
      <c r="D54" s="752" t="s">
        <v>267</v>
      </c>
      <c r="E54" s="782"/>
      <c r="F54" s="689"/>
      <c r="G54" s="689"/>
      <c r="H54" s="690"/>
      <c r="I54" s="1000">
        <v>4.5</v>
      </c>
      <c r="J54" s="688">
        <f>I54*30</f>
        <v>135</v>
      </c>
      <c r="K54" s="689">
        <f>L54+N54</f>
        <v>45</v>
      </c>
      <c r="L54" s="689">
        <v>30</v>
      </c>
      <c r="M54" s="689"/>
      <c r="N54" s="689">
        <v>15</v>
      </c>
      <c r="O54" s="690">
        <f>J54-K54</f>
        <v>90</v>
      </c>
      <c r="P54" s="1044">
        <v>3</v>
      </c>
      <c r="Q54" s="709"/>
      <c r="R54" s="710"/>
      <c r="S54" s="688"/>
      <c r="T54" s="689"/>
      <c r="U54" s="689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4"/>
      <c r="AV54" s="694"/>
      <c r="AW54" s="695"/>
      <c r="AX54" s="696">
        <f t="shared" si="12"/>
        <v>0.3333333333333333</v>
      </c>
      <c r="BA54" s="697" t="e">
        <f>Q47+Q55+#REF!+#REF!+Q62</f>
        <v>#REF!</v>
      </c>
    </row>
    <row r="55" spans="3:50" s="697" customFormat="1" ht="26.25" customHeight="1" hidden="1">
      <c r="C55" s="684" t="s">
        <v>309</v>
      </c>
      <c r="D55" s="752" t="s">
        <v>267</v>
      </c>
      <c r="E55" s="688">
        <v>2</v>
      </c>
      <c r="F55" s="689"/>
      <c r="G55" s="689"/>
      <c r="H55" s="783"/>
      <c r="I55" s="1000">
        <v>1.5</v>
      </c>
      <c r="J55" s="688">
        <f>I55*30</f>
        <v>45</v>
      </c>
      <c r="K55" s="689">
        <f>L55+N55</f>
        <v>18</v>
      </c>
      <c r="L55" s="689">
        <v>9</v>
      </c>
      <c r="M55" s="689"/>
      <c r="N55" s="689">
        <v>9</v>
      </c>
      <c r="O55" s="690">
        <v>48</v>
      </c>
      <c r="P55" s="699"/>
      <c r="Q55" s="1064">
        <v>1</v>
      </c>
      <c r="R55" s="1065">
        <v>1</v>
      </c>
      <c r="S55" s="701"/>
      <c r="T55" s="702"/>
      <c r="U55" s="702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4"/>
      <c r="AV55" s="694"/>
      <c r="AW55" s="695"/>
      <c r="AX55" s="696">
        <f t="shared" si="12"/>
        <v>0.4</v>
      </c>
    </row>
    <row r="56" spans="3:50" s="697" customFormat="1" ht="25.5" customHeight="1" hidden="1">
      <c r="C56" s="684" t="s">
        <v>310</v>
      </c>
      <c r="D56" s="752" t="s">
        <v>268</v>
      </c>
      <c r="E56" s="688"/>
      <c r="F56" s="689"/>
      <c r="G56" s="689">
        <v>2</v>
      </c>
      <c r="H56" s="783"/>
      <c r="I56" s="687">
        <v>1.5</v>
      </c>
      <c r="J56" s="688">
        <f>I56*30</f>
        <v>45</v>
      </c>
      <c r="K56" s="689">
        <f>L56+N56</f>
        <v>18</v>
      </c>
      <c r="L56" s="689"/>
      <c r="M56" s="689"/>
      <c r="N56" s="689">
        <v>18</v>
      </c>
      <c r="O56" s="690">
        <v>21</v>
      </c>
      <c r="P56" s="711"/>
      <c r="Q56" s="1066">
        <v>1</v>
      </c>
      <c r="R56" s="1067">
        <v>1</v>
      </c>
      <c r="S56" s="701"/>
      <c r="T56" s="702"/>
      <c r="U56" s="702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5"/>
      <c r="AX56" s="696">
        <f t="shared" si="12"/>
        <v>0.4</v>
      </c>
    </row>
    <row r="57" spans="3:50" s="697" customFormat="1" ht="33" customHeight="1" hidden="1">
      <c r="C57" s="595" t="s">
        <v>284</v>
      </c>
      <c r="D57" s="985" t="s">
        <v>278</v>
      </c>
      <c r="E57" s="986">
        <v>2</v>
      </c>
      <c r="F57" s="987"/>
      <c r="G57" s="987"/>
      <c r="H57" s="988"/>
      <c r="I57" s="989">
        <v>3.5</v>
      </c>
      <c r="J57" s="764">
        <f>I57*30</f>
        <v>105</v>
      </c>
      <c r="K57" s="596">
        <f>SUM(L57:N57)</f>
        <v>36</v>
      </c>
      <c r="L57" s="596">
        <v>18</v>
      </c>
      <c r="M57" s="596">
        <v>18</v>
      </c>
      <c r="N57" s="596"/>
      <c r="O57" s="769">
        <f>J57-K57</f>
        <v>69</v>
      </c>
      <c r="P57" s="593"/>
      <c r="Q57" s="1062">
        <v>2</v>
      </c>
      <c r="R57" s="1063">
        <v>2</v>
      </c>
      <c r="S57" s="653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5"/>
      <c r="AX57" s="696">
        <f t="shared" si="12"/>
        <v>0.34285714285714286</v>
      </c>
    </row>
    <row r="58" spans="3:50" s="697" customFormat="1" ht="33" customHeight="1" hidden="1">
      <c r="C58" s="684" t="s">
        <v>285</v>
      </c>
      <c r="D58" s="753" t="s">
        <v>269</v>
      </c>
      <c r="E58" s="688"/>
      <c r="F58" s="689">
        <v>2</v>
      </c>
      <c r="G58" s="689"/>
      <c r="H58" s="783"/>
      <c r="I58" s="704">
        <v>3</v>
      </c>
      <c r="J58" s="639">
        <v>90</v>
      </c>
      <c r="K58" s="693">
        <v>36</v>
      </c>
      <c r="L58" s="693">
        <v>18</v>
      </c>
      <c r="M58" s="693"/>
      <c r="N58" s="693">
        <v>18</v>
      </c>
      <c r="O58" s="703">
        <v>54</v>
      </c>
      <c r="P58" s="711"/>
      <c r="Q58" s="1066">
        <v>2</v>
      </c>
      <c r="R58" s="1067">
        <v>2</v>
      </c>
      <c r="S58" s="701"/>
      <c r="T58" s="702"/>
      <c r="U58" s="702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4"/>
      <c r="AV58" s="694"/>
      <c r="AW58" s="695"/>
      <c r="AX58" s="696">
        <f t="shared" si="12"/>
        <v>0.4</v>
      </c>
    </row>
    <row r="59" spans="3:50" s="697" customFormat="1" ht="33" customHeight="1" hidden="1">
      <c r="C59" s="719" t="s">
        <v>286</v>
      </c>
      <c r="D59" s="994" t="s">
        <v>277</v>
      </c>
      <c r="E59" s="995"/>
      <c r="F59" s="996">
        <v>2</v>
      </c>
      <c r="G59" s="996"/>
      <c r="H59" s="997"/>
      <c r="I59" s="998">
        <v>3.5</v>
      </c>
      <c r="J59" s="765">
        <f>I59*30</f>
        <v>105</v>
      </c>
      <c r="K59" s="720">
        <f>SUM(L59:N59)</f>
        <v>36</v>
      </c>
      <c r="L59" s="759">
        <v>18</v>
      </c>
      <c r="M59" s="759"/>
      <c r="N59" s="759">
        <v>18</v>
      </c>
      <c r="O59" s="771">
        <f>J59-K59</f>
        <v>69</v>
      </c>
      <c r="P59" s="718"/>
      <c r="Q59" s="1068">
        <v>2</v>
      </c>
      <c r="R59" s="1059">
        <v>2</v>
      </c>
      <c r="S59" s="773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90"/>
      <c r="AX59" s="696">
        <f t="shared" si="12"/>
        <v>0.34285714285714286</v>
      </c>
    </row>
    <row r="60" spans="3:50" s="697" customFormat="1" ht="33" customHeight="1" hidden="1">
      <c r="C60" s="684" t="s">
        <v>287</v>
      </c>
      <c r="D60" s="753" t="s">
        <v>270</v>
      </c>
      <c r="E60" s="688"/>
      <c r="F60" s="689"/>
      <c r="G60" s="689"/>
      <c r="H60" s="783"/>
      <c r="I60" s="704">
        <f>I61+I62</f>
        <v>4</v>
      </c>
      <c r="J60" s="705">
        <f aca="true" t="shared" si="14" ref="J60:O60">J61+J62</f>
        <v>120</v>
      </c>
      <c r="K60" s="706">
        <f t="shared" si="14"/>
        <v>48</v>
      </c>
      <c r="L60" s="706">
        <f t="shared" si="14"/>
        <v>15</v>
      </c>
      <c r="M60" s="706">
        <f t="shared" si="14"/>
        <v>0</v>
      </c>
      <c r="N60" s="706">
        <f t="shared" si="14"/>
        <v>33</v>
      </c>
      <c r="O60" s="707">
        <f t="shared" si="14"/>
        <v>72</v>
      </c>
      <c r="P60" s="711"/>
      <c r="Q60" s="712"/>
      <c r="R60" s="713"/>
      <c r="S60" s="701"/>
      <c r="T60" s="702"/>
      <c r="U60" s="702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5"/>
      <c r="AX60" s="696">
        <f t="shared" si="12"/>
        <v>0.4</v>
      </c>
    </row>
    <row r="61" spans="3:50" s="697" customFormat="1" ht="33" customHeight="1" hidden="1">
      <c r="C61" s="684" t="s">
        <v>311</v>
      </c>
      <c r="D61" s="752" t="s">
        <v>271</v>
      </c>
      <c r="E61" s="688"/>
      <c r="F61" s="689">
        <v>1</v>
      </c>
      <c r="G61" s="689"/>
      <c r="H61" s="783"/>
      <c r="I61" s="687">
        <v>2.5</v>
      </c>
      <c r="J61" s="688">
        <f>I61*30</f>
        <v>75</v>
      </c>
      <c r="K61" s="689">
        <f>L61+N61</f>
        <v>30</v>
      </c>
      <c r="L61" s="689">
        <v>15</v>
      </c>
      <c r="M61" s="689"/>
      <c r="N61" s="689">
        <v>15</v>
      </c>
      <c r="O61" s="690">
        <f>J61-K61</f>
        <v>45</v>
      </c>
      <c r="P61" s="1045">
        <v>2</v>
      </c>
      <c r="Q61" s="712"/>
      <c r="R61" s="713"/>
      <c r="S61" s="701"/>
      <c r="T61" s="702"/>
      <c r="U61" s="702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4"/>
      <c r="AV61" s="694"/>
      <c r="AW61" s="695"/>
      <c r="AX61" s="696">
        <f t="shared" si="12"/>
        <v>0.4</v>
      </c>
    </row>
    <row r="62" spans="3:54" s="697" customFormat="1" ht="33" customHeight="1" hidden="1">
      <c r="C62" s="684" t="s">
        <v>312</v>
      </c>
      <c r="D62" s="969" t="s">
        <v>272</v>
      </c>
      <c r="E62" s="688">
        <v>2</v>
      </c>
      <c r="F62" s="689"/>
      <c r="G62" s="689"/>
      <c r="H62" s="783"/>
      <c r="I62" s="687">
        <v>1.5</v>
      </c>
      <c r="J62" s="688">
        <f>I62*30</f>
        <v>45</v>
      </c>
      <c r="K62" s="689">
        <f>L62+M62+N62</f>
        <v>18</v>
      </c>
      <c r="L62" s="689"/>
      <c r="M62" s="689"/>
      <c r="N62" s="689">
        <v>18</v>
      </c>
      <c r="O62" s="690">
        <f>J62-K62</f>
        <v>27</v>
      </c>
      <c r="P62" s="699"/>
      <c r="Q62" s="1064">
        <v>1</v>
      </c>
      <c r="R62" s="1065">
        <v>1</v>
      </c>
      <c r="S62" s="701"/>
      <c r="T62" s="702"/>
      <c r="U62" s="702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5"/>
      <c r="AX62" s="696">
        <f t="shared" si="12"/>
        <v>0.4</v>
      </c>
      <c r="BA62" s="696" t="e">
        <f>I60+#REF!+#REF!+#REF!+I53+I45</f>
        <v>#REF!</v>
      </c>
      <c r="BB62" s="697">
        <f>P61+P54+P46</f>
        <v>7</v>
      </c>
    </row>
    <row r="63" spans="3:50" s="6" customFormat="1" ht="33.75" customHeight="1" hidden="1" thickBot="1">
      <c r="C63" s="754" t="s">
        <v>288</v>
      </c>
      <c r="D63" s="1001" t="s">
        <v>294</v>
      </c>
      <c r="E63" s="1002"/>
      <c r="F63" s="1003">
        <v>1</v>
      </c>
      <c r="G63" s="1003"/>
      <c r="H63" s="1004"/>
      <c r="I63" s="1029">
        <v>4.5</v>
      </c>
      <c r="J63" s="970">
        <f>I63*30</f>
        <v>135</v>
      </c>
      <c r="K63" s="930">
        <f>SUM(L63:N63)</f>
        <v>45</v>
      </c>
      <c r="L63" s="930">
        <v>30</v>
      </c>
      <c r="M63" s="930">
        <v>15</v>
      </c>
      <c r="N63" s="930"/>
      <c r="O63" s="971">
        <f>J63-K63</f>
        <v>90</v>
      </c>
      <c r="P63" s="1046">
        <f>K63/15</f>
        <v>3</v>
      </c>
      <c r="Q63" s="933"/>
      <c r="R63" s="972"/>
      <c r="S63" s="958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3"/>
      <c r="AV63" s="973"/>
      <c r="AW63" s="974"/>
      <c r="AX63" s="696">
        <f t="shared" si="12"/>
        <v>0.3333333333333333</v>
      </c>
    </row>
    <row r="64" spans="3:49" s="6" customFormat="1" ht="18" customHeight="1" hidden="1" thickBot="1">
      <c r="C64" s="1537"/>
      <c r="D64" s="1538"/>
      <c r="E64" s="1537"/>
      <c r="F64" s="1539"/>
      <c r="G64" s="1539"/>
      <c r="H64" s="1538"/>
      <c r="I64" s="726"/>
      <c r="J64" s="762"/>
      <c r="K64" s="727"/>
      <c r="L64" s="727"/>
      <c r="M64" s="727"/>
      <c r="N64" s="727"/>
      <c r="O64" s="727"/>
      <c r="P64" s="727"/>
      <c r="Q64" s="727"/>
      <c r="R64" s="727"/>
      <c r="S64" s="728"/>
      <c r="T64" s="729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0"/>
      <c r="AV64" s="730"/>
      <c r="AW64" s="731"/>
    </row>
    <row r="65" spans="3:49" s="461" customFormat="1" ht="21.75" customHeight="1" hidden="1" thickBot="1">
      <c r="C65" s="1465"/>
      <c r="D65" s="1466"/>
      <c r="E65" s="1471"/>
      <c r="F65" s="1472"/>
      <c r="G65" s="1472"/>
      <c r="H65" s="1473"/>
      <c r="I65" s="728"/>
      <c r="J65" s="732"/>
      <c r="K65" s="732"/>
      <c r="L65" s="732"/>
      <c r="M65" s="732"/>
      <c r="N65" s="732"/>
      <c r="O65" s="732"/>
      <c r="P65" s="728"/>
      <c r="Q65" s="728"/>
      <c r="R65" s="726"/>
      <c r="S65" s="728"/>
      <c r="T65" s="733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4"/>
      <c r="AV65" s="734"/>
      <c r="AW65" s="735"/>
    </row>
    <row r="66" spans="3:49" s="1010" customFormat="1" ht="21.75" customHeight="1" hidden="1" thickBot="1">
      <c r="C66" s="1011"/>
      <c r="D66" s="1030"/>
      <c r="E66" s="1031"/>
      <c r="F66" s="1031"/>
      <c r="G66" s="1031"/>
      <c r="H66" s="1031"/>
      <c r="I66" s="1032"/>
      <c r="J66" s="1033"/>
      <c r="K66" s="1033"/>
      <c r="L66" s="1033"/>
      <c r="M66" s="1033"/>
      <c r="N66" s="1033"/>
      <c r="O66" s="1035"/>
      <c r="P66" s="1034"/>
      <c r="Q66" s="1034"/>
      <c r="R66" s="1034"/>
      <c r="S66" s="1007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8"/>
      <c r="AV66" s="1008"/>
      <c r="AW66" s="1009"/>
    </row>
    <row r="67" spans="1:229" ht="31.5">
      <c r="A67" s="787">
        <v>1</v>
      </c>
      <c r="B67" s="787"/>
      <c r="C67" s="1085" t="s">
        <v>223</v>
      </c>
      <c r="D67" s="846" t="s">
        <v>58</v>
      </c>
      <c r="E67" s="758">
        <v>1</v>
      </c>
      <c r="F67" s="763"/>
      <c r="G67" s="763"/>
      <c r="H67" s="847"/>
      <c r="I67" s="848">
        <v>3</v>
      </c>
      <c r="J67" s="849">
        <v>90</v>
      </c>
      <c r="K67" s="850">
        <v>30</v>
      </c>
      <c r="L67" s="850">
        <v>20</v>
      </c>
      <c r="M67" s="850"/>
      <c r="N67" s="850">
        <v>10</v>
      </c>
      <c r="O67" s="851">
        <v>60</v>
      </c>
      <c r="P67" s="1036">
        <v>2</v>
      </c>
      <c r="Q67" s="853"/>
      <c r="R67" s="853"/>
      <c r="S67" s="854"/>
      <c r="T67" s="588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</row>
    <row r="68" spans="1:229" ht="32.25" thickBot="1">
      <c r="A68" s="787">
        <v>2</v>
      </c>
      <c r="B68" s="787"/>
      <c r="C68" s="1086" t="s">
        <v>226</v>
      </c>
      <c r="D68" s="1084" t="s">
        <v>33</v>
      </c>
      <c r="E68" s="644"/>
      <c r="F68" s="632">
        <v>1</v>
      </c>
      <c r="G68" s="632"/>
      <c r="H68" s="634"/>
      <c r="I68" s="794">
        <v>1.5</v>
      </c>
      <c r="J68" s="795">
        <v>45</v>
      </c>
      <c r="K68" s="796">
        <v>30</v>
      </c>
      <c r="L68" s="797"/>
      <c r="M68" s="797"/>
      <c r="N68" s="797">
        <v>30</v>
      </c>
      <c r="O68" s="698">
        <v>15</v>
      </c>
      <c r="P68" s="1037">
        <v>2</v>
      </c>
      <c r="Q68" s="645"/>
      <c r="R68" s="634"/>
      <c r="S68" s="593"/>
      <c r="T68" s="58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</row>
    <row r="69" spans="1:229" ht="31.5">
      <c r="A69" s="787">
        <v>3</v>
      </c>
      <c r="B69" s="787"/>
      <c r="C69" s="1085" t="s">
        <v>240</v>
      </c>
      <c r="D69" s="813" t="s">
        <v>238</v>
      </c>
      <c r="E69" s="715"/>
      <c r="F69" s="716">
        <v>1</v>
      </c>
      <c r="G69" s="716"/>
      <c r="H69" s="657"/>
      <c r="I69" s="814">
        <v>4</v>
      </c>
      <c r="J69" s="815">
        <v>120</v>
      </c>
      <c r="K69" s="816">
        <v>45</v>
      </c>
      <c r="L69" s="817">
        <v>30</v>
      </c>
      <c r="M69" s="817"/>
      <c r="N69" s="817">
        <v>15</v>
      </c>
      <c r="O69" s="818">
        <v>75</v>
      </c>
      <c r="P69" s="1038">
        <v>3</v>
      </c>
      <c r="Q69" s="820"/>
      <c r="R69" s="821"/>
      <c r="S69" s="758"/>
      <c r="T69" s="588"/>
      <c r="U69" s="629">
        <v>0.375</v>
      </c>
      <c r="V69" s="6"/>
      <c r="W69" s="6" t="s">
        <v>304</v>
      </c>
      <c r="X69" s="6"/>
      <c r="Y69" s="6"/>
      <c r="Z69" s="6" t="s">
        <v>307</v>
      </c>
      <c r="AA69" s="6" t="s">
        <v>301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</row>
    <row r="70" spans="1:229" ht="31.5">
      <c r="A70" s="787">
        <v>4</v>
      </c>
      <c r="B70" s="787"/>
      <c r="C70" s="1086" t="s">
        <v>243</v>
      </c>
      <c r="D70" s="789" t="s">
        <v>259</v>
      </c>
      <c r="E70" s="1069"/>
      <c r="F70" s="770">
        <v>1</v>
      </c>
      <c r="G70" s="596"/>
      <c r="H70" s="826"/>
      <c r="I70" s="757">
        <v>3</v>
      </c>
      <c r="J70" s="764">
        <v>90</v>
      </c>
      <c r="K70" s="824">
        <v>30</v>
      </c>
      <c r="L70" s="596">
        <v>15</v>
      </c>
      <c r="M70" s="596"/>
      <c r="N70" s="596">
        <v>15</v>
      </c>
      <c r="O70" s="769">
        <v>60</v>
      </c>
      <c r="P70" s="1039">
        <v>2</v>
      </c>
      <c r="Q70" s="592"/>
      <c r="R70" s="594"/>
      <c r="S70" s="653"/>
      <c r="T70" s="585"/>
      <c r="U70" s="629">
        <v>0.3333333333333333</v>
      </c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  <c r="HT70" s="626"/>
      <c r="HU70" s="626"/>
    </row>
    <row r="71" spans="1:229" ht="15.75">
      <c r="A71" s="787">
        <v>5</v>
      </c>
      <c r="B71" s="787"/>
      <c r="C71" s="1087" t="s">
        <v>273</v>
      </c>
      <c r="D71" s="777" t="s">
        <v>295</v>
      </c>
      <c r="E71" s="791">
        <v>1</v>
      </c>
      <c r="F71" s="717"/>
      <c r="G71" s="791"/>
      <c r="H71" s="792"/>
      <c r="I71" s="1019">
        <v>4.5</v>
      </c>
      <c r="J71" s="1013">
        <v>135</v>
      </c>
      <c r="K71" s="1020">
        <v>45</v>
      </c>
      <c r="L71" s="1015">
        <v>30</v>
      </c>
      <c r="M71" s="1016"/>
      <c r="N71" s="1015">
        <v>15</v>
      </c>
      <c r="O71" s="1017">
        <v>90</v>
      </c>
      <c r="P71" s="1040">
        <v>3</v>
      </c>
      <c r="Q71" s="832"/>
      <c r="R71" s="833"/>
      <c r="S71" s="836"/>
      <c r="T71" s="590"/>
      <c r="U71" s="629">
        <v>0.3333333333333333</v>
      </c>
      <c r="V71" s="626"/>
      <c r="W71" s="626" t="s">
        <v>304</v>
      </c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  <c r="HT71" s="626"/>
      <c r="HU71" s="626"/>
    </row>
    <row r="72" spans="1:229" ht="32.25" thickBot="1">
      <c r="A72" s="787">
        <v>6</v>
      </c>
      <c r="B72" s="787"/>
      <c r="C72" s="1088" t="s">
        <v>284</v>
      </c>
      <c r="D72" s="837" t="s">
        <v>265</v>
      </c>
      <c r="E72" s="838">
        <v>1</v>
      </c>
      <c r="F72" s="839"/>
      <c r="G72" s="840"/>
      <c r="H72" s="841"/>
      <c r="I72" s="1021">
        <v>4.5</v>
      </c>
      <c r="J72" s="1022">
        <v>135</v>
      </c>
      <c r="K72" s="1023">
        <v>45</v>
      </c>
      <c r="L72" s="1024">
        <v>30</v>
      </c>
      <c r="M72" s="1025"/>
      <c r="N72" s="1024">
        <v>15</v>
      </c>
      <c r="O72" s="1026">
        <v>90</v>
      </c>
      <c r="P72" s="1041">
        <v>3</v>
      </c>
      <c r="Q72" s="842"/>
      <c r="R72" s="843"/>
      <c r="S72" s="844"/>
      <c r="T72" s="668"/>
      <c r="U72" s="629">
        <v>0.3333333333333333</v>
      </c>
      <c r="V72" s="626"/>
      <c r="W72" s="626" t="s">
        <v>304</v>
      </c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  <c r="HT72" s="626"/>
      <c r="HU72" s="626"/>
    </row>
    <row r="73" spans="1:229" ht="63">
      <c r="A73" s="787">
        <v>7</v>
      </c>
      <c r="B73" s="787"/>
      <c r="C73" s="1089" t="s">
        <v>280</v>
      </c>
      <c r="D73" s="750" t="s">
        <v>327</v>
      </c>
      <c r="E73" s="788"/>
      <c r="F73" s="685"/>
      <c r="G73" s="685"/>
      <c r="H73" s="686"/>
      <c r="I73" s="687">
        <v>2.5</v>
      </c>
      <c r="J73" s="688">
        <v>75</v>
      </c>
      <c r="K73" s="689">
        <v>30</v>
      </c>
      <c r="L73" s="689">
        <v>15</v>
      </c>
      <c r="M73" s="689">
        <v>15</v>
      </c>
      <c r="N73" s="689"/>
      <c r="O73" s="690">
        <v>45</v>
      </c>
      <c r="P73" s="1042">
        <v>2</v>
      </c>
      <c r="Q73" s="691"/>
      <c r="R73" s="692"/>
      <c r="S73" s="688"/>
      <c r="T73" s="695"/>
      <c r="U73" s="696">
        <v>0.4</v>
      </c>
      <c r="V73" s="697"/>
      <c r="W73" s="697"/>
      <c r="X73" s="697"/>
      <c r="Y73" s="1005">
        <v>22.5</v>
      </c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  <c r="HT73" s="697"/>
      <c r="HU73" s="697"/>
    </row>
    <row r="74" spans="1:229" ht="15.75">
      <c r="A74" s="787">
        <v>8</v>
      </c>
      <c r="B74" s="787"/>
      <c r="C74" s="1089" t="s">
        <v>308</v>
      </c>
      <c r="D74" s="752" t="s">
        <v>267</v>
      </c>
      <c r="E74" s="782"/>
      <c r="F74" s="689"/>
      <c r="G74" s="689"/>
      <c r="H74" s="690"/>
      <c r="I74" s="1000">
        <v>4.5</v>
      </c>
      <c r="J74" s="688">
        <v>135</v>
      </c>
      <c r="K74" s="689">
        <v>45</v>
      </c>
      <c r="L74" s="689">
        <v>30</v>
      </c>
      <c r="M74" s="689"/>
      <c r="N74" s="689">
        <v>15</v>
      </c>
      <c r="O74" s="690">
        <v>90</v>
      </c>
      <c r="P74" s="1044">
        <v>3</v>
      </c>
      <c r="Q74" s="709"/>
      <c r="R74" s="710"/>
      <c r="S74" s="688"/>
      <c r="T74" s="695"/>
      <c r="U74" s="696">
        <v>0.3333333333333333</v>
      </c>
      <c r="V74" s="697"/>
      <c r="W74" s="697"/>
      <c r="X74" s="697" t="e">
        <v>#REF!</v>
      </c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  <c r="HT74" s="697"/>
      <c r="HU74" s="697"/>
    </row>
    <row r="75" spans="1:229" ht="31.5">
      <c r="A75" s="787">
        <v>9</v>
      </c>
      <c r="B75" s="787"/>
      <c r="C75" s="1089" t="s">
        <v>311</v>
      </c>
      <c r="D75" s="752" t="s">
        <v>353</v>
      </c>
      <c r="E75" s="688"/>
      <c r="F75" s="689">
        <v>1</v>
      </c>
      <c r="G75" s="689"/>
      <c r="H75" s="783"/>
      <c r="I75" s="687">
        <v>4</v>
      </c>
      <c r="J75" s="688">
        <v>75</v>
      </c>
      <c r="K75" s="689">
        <v>30</v>
      </c>
      <c r="L75" s="689">
        <v>15</v>
      </c>
      <c r="M75" s="689"/>
      <c r="N75" s="689">
        <v>30</v>
      </c>
      <c r="O75" s="690">
        <v>45</v>
      </c>
      <c r="P75" s="1045">
        <v>3</v>
      </c>
      <c r="Q75" s="712"/>
      <c r="R75" s="713"/>
      <c r="S75" s="701"/>
      <c r="T75" s="695"/>
      <c r="U75" s="696">
        <v>0.4</v>
      </c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  <c r="HT75" s="697"/>
      <c r="HU75" s="697"/>
    </row>
    <row r="76" spans="1:16" ht="15.75">
      <c r="A76" s="787"/>
      <c r="B76" s="787"/>
      <c r="I76" s="1092">
        <f>SUM(I67:I75)</f>
        <v>31.5</v>
      </c>
      <c r="P76" s="3">
        <f>SUM(P67:P75)</f>
        <v>23</v>
      </c>
    </row>
    <row r="77" spans="1:2" ht="15.75">
      <c r="A77" s="787"/>
      <c r="B77" s="787"/>
    </row>
    <row r="78" spans="1:2" ht="15.75">
      <c r="A78" s="787"/>
      <c r="B78" s="787"/>
    </row>
    <row r="79" spans="1:2" ht="15.75">
      <c r="A79" s="787"/>
      <c r="B79" s="787"/>
    </row>
    <row r="80" spans="1:2" ht="15.75">
      <c r="A80" s="787"/>
      <c r="B80" s="787"/>
    </row>
    <row r="81" spans="1:229" ht="15.75">
      <c r="A81" s="787">
        <v>10</v>
      </c>
      <c r="B81" s="787"/>
      <c r="C81" s="1090" t="s">
        <v>224</v>
      </c>
      <c r="D81" s="856" t="s">
        <v>218</v>
      </c>
      <c r="E81" s="857"/>
      <c r="F81" s="717">
        <v>2</v>
      </c>
      <c r="G81" s="858"/>
      <c r="H81" s="859"/>
      <c r="I81" s="860">
        <v>3</v>
      </c>
      <c r="J81" s="861">
        <v>90</v>
      </c>
      <c r="K81" s="862">
        <v>36</v>
      </c>
      <c r="L81" s="863">
        <v>18</v>
      </c>
      <c r="M81" s="863"/>
      <c r="N81" s="863">
        <v>18</v>
      </c>
      <c r="O81" s="864">
        <v>54</v>
      </c>
      <c r="P81" s="865"/>
      <c r="Q81" s="1047">
        <v>2</v>
      </c>
      <c r="R81" s="1047">
        <v>2</v>
      </c>
      <c r="S81" s="867"/>
      <c r="T81" s="585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</row>
    <row r="82" spans="1:229" ht="31.5">
      <c r="A82" s="787">
        <v>2</v>
      </c>
      <c r="B82" s="787"/>
      <c r="C82" s="1086" t="s">
        <v>227</v>
      </c>
      <c r="D82" s="798" t="s">
        <v>33</v>
      </c>
      <c r="E82" s="799">
        <v>2</v>
      </c>
      <c r="F82" s="800"/>
      <c r="G82" s="800"/>
      <c r="H82" s="801"/>
      <c r="I82" s="802">
        <v>2</v>
      </c>
      <c r="J82" s="803">
        <v>60</v>
      </c>
      <c r="K82" s="804">
        <v>36</v>
      </c>
      <c r="L82" s="805"/>
      <c r="M82" s="805"/>
      <c r="N82" s="805">
        <v>36</v>
      </c>
      <c r="O82" s="806">
        <v>24</v>
      </c>
      <c r="P82" s="799"/>
      <c r="Q82" s="1048">
        <v>2</v>
      </c>
      <c r="R82" s="1049">
        <v>2</v>
      </c>
      <c r="S82" s="593"/>
      <c r="T82" s="585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</row>
    <row r="83" spans="1:229" ht="31.5">
      <c r="A83" s="787">
        <v>11</v>
      </c>
      <c r="B83" s="787"/>
      <c r="C83" s="1089" t="s">
        <v>244</v>
      </c>
      <c r="D83" s="827" t="s">
        <v>220</v>
      </c>
      <c r="E83" s="828"/>
      <c r="F83" s="829">
        <v>2</v>
      </c>
      <c r="G83" s="830"/>
      <c r="H83" s="831"/>
      <c r="I83" s="1012">
        <v>3</v>
      </c>
      <c r="J83" s="1013">
        <v>90</v>
      </c>
      <c r="K83" s="1014">
        <v>36</v>
      </c>
      <c r="L83" s="1015">
        <v>18</v>
      </c>
      <c r="M83" s="1016"/>
      <c r="N83" s="1015">
        <v>18</v>
      </c>
      <c r="O83" s="1017">
        <v>54</v>
      </c>
      <c r="P83" s="1018"/>
      <c r="Q83" s="1050">
        <v>2</v>
      </c>
      <c r="R83" s="1051">
        <v>2</v>
      </c>
      <c r="S83" s="834"/>
      <c r="T83" s="590"/>
      <c r="U83" s="629">
        <v>0.4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  <c r="HT83" s="626"/>
      <c r="HU83" s="626"/>
    </row>
    <row r="84" spans="1:229" ht="16.5" thickBot="1">
      <c r="A84" s="787">
        <v>12</v>
      </c>
      <c r="B84" s="787"/>
      <c r="C84" s="1089" t="s">
        <v>274</v>
      </c>
      <c r="D84" s="789" t="s">
        <v>264</v>
      </c>
      <c r="E84" s="790">
        <v>2</v>
      </c>
      <c r="F84" s="717"/>
      <c r="G84" s="791"/>
      <c r="H84" s="792"/>
      <c r="I84" s="1012">
        <v>5</v>
      </c>
      <c r="J84" s="1013">
        <v>150</v>
      </c>
      <c r="K84" s="1014">
        <v>54</v>
      </c>
      <c r="L84" s="1015">
        <v>36</v>
      </c>
      <c r="M84" s="1016">
        <v>18</v>
      </c>
      <c r="N84" s="1015"/>
      <c r="O84" s="1017">
        <v>96</v>
      </c>
      <c r="P84" s="1018"/>
      <c r="Q84" s="1050">
        <v>3</v>
      </c>
      <c r="R84" s="1051">
        <v>3</v>
      </c>
      <c r="S84" s="834"/>
      <c r="T84" s="585"/>
      <c r="U84" s="975">
        <v>0.36</v>
      </c>
      <c r="V84" s="626"/>
      <c r="W84" s="626" t="s">
        <v>305</v>
      </c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  <c r="HT84" s="626"/>
      <c r="HU84" s="626"/>
    </row>
    <row r="85" spans="1:229" ht="47.25">
      <c r="A85" s="787">
        <v>13</v>
      </c>
      <c r="B85" s="787"/>
      <c r="C85" s="1091" t="s">
        <v>223</v>
      </c>
      <c r="D85" s="921" t="s">
        <v>260</v>
      </c>
      <c r="E85" s="922"/>
      <c r="F85" s="923">
        <v>2</v>
      </c>
      <c r="G85" s="924"/>
      <c r="H85" s="925"/>
      <c r="I85" s="926">
        <v>4</v>
      </c>
      <c r="J85" s="927">
        <v>120</v>
      </c>
      <c r="K85" s="928">
        <v>36</v>
      </c>
      <c r="L85" s="862">
        <v>27</v>
      </c>
      <c r="M85" s="929">
        <v>9</v>
      </c>
      <c r="N85" s="930"/>
      <c r="O85" s="931">
        <v>84</v>
      </c>
      <c r="P85" s="932"/>
      <c r="Q85" s="1052">
        <v>2</v>
      </c>
      <c r="R85" s="1053">
        <v>2</v>
      </c>
      <c r="S85" s="932"/>
      <c r="T85" s="631"/>
      <c r="U85" s="628">
        <v>0.3333333333333333</v>
      </c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  <c r="HT85" s="626"/>
      <c r="HU85" s="626"/>
    </row>
    <row r="86" spans="1:229" ht="63">
      <c r="A86" s="787">
        <v>7</v>
      </c>
      <c r="B86" s="787"/>
      <c r="C86" s="1089" t="s">
        <v>281</v>
      </c>
      <c r="D86" s="750" t="s">
        <v>328</v>
      </c>
      <c r="E86" s="688">
        <v>2</v>
      </c>
      <c r="F86" s="689"/>
      <c r="G86" s="689"/>
      <c r="H86" s="698"/>
      <c r="I86" s="687">
        <v>1.5</v>
      </c>
      <c r="J86" s="688">
        <v>45</v>
      </c>
      <c r="K86" s="689">
        <v>18</v>
      </c>
      <c r="L86" s="689">
        <v>9</v>
      </c>
      <c r="M86" s="689">
        <v>9</v>
      </c>
      <c r="N86" s="689"/>
      <c r="O86" s="690">
        <v>27</v>
      </c>
      <c r="P86" s="699"/>
      <c r="Q86" s="1056">
        <v>1</v>
      </c>
      <c r="R86" s="1057">
        <v>1</v>
      </c>
      <c r="S86" s="701"/>
      <c r="T86" s="695"/>
      <c r="U86" s="696">
        <v>0.4</v>
      </c>
      <c r="V86" s="697"/>
      <c r="W86" s="697"/>
      <c r="X86" s="697"/>
      <c r="Y86" s="1005">
        <v>22.5</v>
      </c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  <c r="HT86" s="697"/>
      <c r="HU86" s="697"/>
    </row>
    <row r="87" spans="1:229" ht="31.5">
      <c r="A87" s="787">
        <v>14</v>
      </c>
      <c r="B87" s="787"/>
      <c r="C87" s="1089" t="s">
        <v>244</v>
      </c>
      <c r="D87" s="753" t="s">
        <v>276</v>
      </c>
      <c r="E87" s="688"/>
      <c r="F87" s="689">
        <v>2</v>
      </c>
      <c r="G87" s="689"/>
      <c r="H87" s="783"/>
      <c r="I87" s="638">
        <v>4</v>
      </c>
      <c r="J87" s="965">
        <v>120</v>
      </c>
      <c r="K87" s="966">
        <v>36</v>
      </c>
      <c r="L87" s="966">
        <v>18</v>
      </c>
      <c r="M87" s="966"/>
      <c r="N87" s="966">
        <v>18</v>
      </c>
      <c r="O87" s="967">
        <v>54</v>
      </c>
      <c r="P87" s="968"/>
      <c r="Q87" s="1060">
        <v>2</v>
      </c>
      <c r="R87" s="1061">
        <v>2</v>
      </c>
      <c r="S87" s="701"/>
      <c r="T87" s="695"/>
      <c r="U87" s="696">
        <v>0.3</v>
      </c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  <c r="HT87" s="697"/>
      <c r="HU87" s="697"/>
    </row>
    <row r="88" spans="1:229" ht="15.75">
      <c r="A88" s="787">
        <v>8</v>
      </c>
      <c r="B88" s="787"/>
      <c r="C88" s="1089" t="s">
        <v>309</v>
      </c>
      <c r="D88" s="752" t="s">
        <v>267</v>
      </c>
      <c r="E88" s="688">
        <v>2</v>
      </c>
      <c r="F88" s="689"/>
      <c r="G88" s="689"/>
      <c r="H88" s="783"/>
      <c r="I88" s="1000">
        <v>1.5</v>
      </c>
      <c r="J88" s="688">
        <v>45</v>
      </c>
      <c r="K88" s="689">
        <v>18</v>
      </c>
      <c r="L88" s="689">
        <v>9</v>
      </c>
      <c r="M88" s="689"/>
      <c r="N88" s="689">
        <v>9</v>
      </c>
      <c r="O88" s="690">
        <v>48</v>
      </c>
      <c r="P88" s="699"/>
      <c r="Q88" s="1064">
        <v>1</v>
      </c>
      <c r="R88" s="1065">
        <v>1</v>
      </c>
      <c r="S88" s="701"/>
      <c r="T88" s="695"/>
      <c r="U88" s="696">
        <v>0.4</v>
      </c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  <c r="HT88" s="697"/>
      <c r="HU88" s="697"/>
    </row>
    <row r="89" spans="1:229" ht="15.75">
      <c r="A89" s="787">
        <v>8</v>
      </c>
      <c r="B89" s="787"/>
      <c r="C89" s="1089" t="s">
        <v>310</v>
      </c>
      <c r="D89" s="752" t="s">
        <v>268</v>
      </c>
      <c r="E89" s="688"/>
      <c r="F89" s="689"/>
      <c r="G89" s="689">
        <v>2</v>
      </c>
      <c r="H89" s="783"/>
      <c r="I89" s="687">
        <v>1.5</v>
      </c>
      <c r="J89" s="688">
        <v>45</v>
      </c>
      <c r="K89" s="689">
        <v>18</v>
      </c>
      <c r="L89" s="689"/>
      <c r="M89" s="689"/>
      <c r="N89" s="689">
        <v>18</v>
      </c>
      <c r="O89" s="690">
        <v>21</v>
      </c>
      <c r="P89" s="711"/>
      <c r="Q89" s="1066">
        <v>1</v>
      </c>
      <c r="R89" s="1067">
        <v>1</v>
      </c>
      <c r="S89" s="701"/>
      <c r="T89" s="695"/>
      <c r="U89" s="696">
        <v>0.4</v>
      </c>
      <c r="V89" s="697"/>
      <c r="W89" s="697"/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  <c r="HT89" s="697"/>
      <c r="HU89" s="697"/>
    </row>
    <row r="90" spans="1:229" ht="31.5">
      <c r="A90" s="787">
        <v>15</v>
      </c>
      <c r="B90" s="787"/>
      <c r="C90" s="1089" t="s">
        <v>285</v>
      </c>
      <c r="D90" s="753" t="s">
        <v>269</v>
      </c>
      <c r="E90" s="688"/>
      <c r="F90" s="689">
        <v>2</v>
      </c>
      <c r="G90" s="689"/>
      <c r="H90" s="783"/>
      <c r="I90" s="704">
        <v>3</v>
      </c>
      <c r="J90" s="639">
        <v>90</v>
      </c>
      <c r="K90" s="693">
        <v>36</v>
      </c>
      <c r="L90" s="693">
        <v>18</v>
      </c>
      <c r="M90" s="693"/>
      <c r="N90" s="693">
        <v>18</v>
      </c>
      <c r="O90" s="703">
        <v>54</v>
      </c>
      <c r="P90" s="711"/>
      <c r="Q90" s="1066">
        <v>2</v>
      </c>
      <c r="R90" s="1067">
        <v>2</v>
      </c>
      <c r="S90" s="701"/>
      <c r="T90" s="695"/>
      <c r="U90" s="696">
        <v>0.4</v>
      </c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  <c r="HT90" s="697"/>
      <c r="HU90" s="697"/>
    </row>
    <row r="91" spans="1:229" ht="15.75">
      <c r="A91" s="787">
        <v>9</v>
      </c>
      <c r="B91" s="787"/>
      <c r="C91" s="1089"/>
      <c r="D91" s="969"/>
      <c r="E91" s="688"/>
      <c r="F91" s="689"/>
      <c r="G91" s="689"/>
      <c r="H91" s="783"/>
      <c r="I91" s="687"/>
      <c r="J91" s="688"/>
      <c r="K91" s="689"/>
      <c r="L91" s="689"/>
      <c r="M91" s="689"/>
      <c r="N91" s="689"/>
      <c r="O91" s="690"/>
      <c r="P91" s="699"/>
      <c r="Q91" s="1064"/>
      <c r="R91" s="1065"/>
      <c r="S91" s="701"/>
      <c r="T91" s="695"/>
      <c r="U91" s="696">
        <v>0.4</v>
      </c>
      <c r="V91" s="697"/>
      <c r="W91" s="697"/>
      <c r="X91" s="696" t="e">
        <v>#REF!</v>
      </c>
      <c r="Y91" s="697">
        <v>7</v>
      </c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  <c r="HT91" s="697"/>
      <c r="HU91" s="697"/>
    </row>
    <row r="92" spans="9:17" ht="15.75">
      <c r="I92" s="1092">
        <f>SUM(I81:I91)</f>
        <v>28.5</v>
      </c>
      <c r="Q92" s="3">
        <f>SUM(Q81:Q91)</f>
        <v>18</v>
      </c>
    </row>
  </sheetData>
  <sheetProtection selectLockedCells="1" selectUnlockedCells="1"/>
  <mergeCells count="50">
    <mergeCell ref="C44:AW44"/>
    <mergeCell ref="C64:D64"/>
    <mergeCell ref="E64:H64"/>
    <mergeCell ref="C65:D65"/>
    <mergeCell ref="E65:H65"/>
    <mergeCell ref="C33:AW33"/>
    <mergeCell ref="C34:AW34"/>
    <mergeCell ref="C35:AW35"/>
    <mergeCell ref="C40:D40"/>
    <mergeCell ref="E40:H40"/>
    <mergeCell ref="C43:AW43"/>
    <mergeCell ref="C28:D28"/>
    <mergeCell ref="E28:H28"/>
    <mergeCell ref="C29:AW29"/>
    <mergeCell ref="C31:D31"/>
    <mergeCell ref="E31:H31"/>
    <mergeCell ref="C32:D32"/>
    <mergeCell ref="E32:H32"/>
    <mergeCell ref="C17:D17"/>
    <mergeCell ref="E17:H17"/>
    <mergeCell ref="C18:AW18"/>
    <mergeCell ref="C25:D25"/>
    <mergeCell ref="E25:H25"/>
    <mergeCell ref="C26:AW26"/>
    <mergeCell ref="N5:N8"/>
    <mergeCell ref="G7:G8"/>
    <mergeCell ref="H7:H8"/>
    <mergeCell ref="P7:AW7"/>
    <mergeCell ref="C10:AW10"/>
    <mergeCell ref="C11:AW11"/>
    <mergeCell ref="P3:R3"/>
    <mergeCell ref="S3:AW3"/>
    <mergeCell ref="K4:K8"/>
    <mergeCell ref="L4:N4"/>
    <mergeCell ref="P4:AW5"/>
    <mergeCell ref="E5:E8"/>
    <mergeCell ref="F5:F8"/>
    <mergeCell ref="G5:H6"/>
    <mergeCell ref="L5:L8"/>
    <mergeCell ref="M5:M8"/>
    <mergeCell ref="C1:AW1"/>
    <mergeCell ref="C2:C8"/>
    <mergeCell ref="D2:D8"/>
    <mergeCell ref="E2:H4"/>
    <mergeCell ref="I2:I8"/>
    <mergeCell ref="J2:O2"/>
    <mergeCell ref="P2:AW2"/>
    <mergeCell ref="J3:J8"/>
    <mergeCell ref="K3:N3"/>
    <mergeCell ref="O3:O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in="2" max="48" man="1"/>
    <brk id="56" min="2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2021-04-20T13:33:51Z</cp:lastPrinted>
  <dcterms:created xsi:type="dcterms:W3CDTF">2019-11-11T15:54:12Z</dcterms:created>
  <dcterms:modified xsi:type="dcterms:W3CDTF">2023-11-27T08:54:59Z</dcterms:modified>
  <cp:category/>
  <cp:version/>
  <cp:contentType/>
  <cp:contentStatus/>
</cp:coreProperties>
</file>